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Каталог" sheetId="1" r:id="rId1"/>
  </sheets>
  <calcPr calcId="122211"/>
</workbook>
</file>

<file path=xl/sharedStrings.xml><?xml version="1.0" encoding="utf-8"?>
<sst xmlns="http://schemas.openxmlformats.org/spreadsheetml/2006/main" count="484" uniqueCount="484">
  <si>
    <t>Прайс лист сайта Fooddecor.ru</t>
  </si>
  <si>
    <t>N</t>
  </si>
  <si>
    <t>Артикул</t>
  </si>
  <si>
    <t>Фото</t>
  </si>
  <si>
    <t>Наименование</t>
  </si>
  <si>
    <t>Бренд</t>
  </si>
  <si>
    <t>Свойства</t>
  </si>
  <si>
    <t>Цвет</t>
  </si>
  <si>
    <t>Масса</t>
  </si>
  <si>
    <t>Цена</t>
  </si>
  <si>
    <t>Кол-во</t>
  </si>
  <si>
    <t>Сумма</t>
  </si>
  <si>
    <t>Пищевые чернила</t>
  </si>
  <si>
    <t>1</t>
  </si>
  <si>
    <t>FICB</t>
  </si>
  <si>
    <t>Чернила пищевые для принтеров типа Кэнон  4х1 л</t>
  </si>
  <si>
    <t>Пурпурный, желтый, голубой, черный</t>
  </si>
  <si>
    <t>1 шт.</t>
  </si>
  <si>
    <t>9000 руб.</t>
  </si>
  <si>
    <t>Пурпурный, желтый, голубой, черный</t>
  </si>
  <si>
    <t>9000 руб.</t>
  </si>
  <si>
    <t>2</t>
  </si>
  <si>
    <t>FICB</t>
  </si>
  <si>
    <t>Чернила пищевые для принтеров типа Кэнон 1 л</t>
  </si>
  <si>
    <t>Голубой</t>
  </si>
  <si>
    <t>1 шт.</t>
  </si>
  <si>
    <t>2400 руб.</t>
  </si>
  <si>
    <t>Желтый</t>
  </si>
  <si>
    <t>1 шт.</t>
  </si>
  <si>
    <t>2400 руб.</t>
  </si>
  <si>
    <t>Пурпурный</t>
  </si>
  <si>
    <t>1 шт.</t>
  </si>
  <si>
    <t>2400 руб.</t>
  </si>
  <si>
    <t>Черный</t>
  </si>
  <si>
    <t>1 шт.</t>
  </si>
  <si>
    <t>2400 руб.</t>
  </si>
  <si>
    <t>3</t>
  </si>
  <si>
    <t>FICB</t>
  </si>
  <si>
    <t>Чернила пищевые для принтеров типа Кэнон 100 мл</t>
  </si>
  <si>
    <t>Голубой</t>
  </si>
  <si>
    <t>1 шт.</t>
  </si>
  <si>
    <t>300 руб.</t>
  </si>
  <si>
    <t>Желтый</t>
  </si>
  <si>
    <t>1 шт.</t>
  </si>
  <si>
    <t>300 руб.</t>
  </si>
  <si>
    <t>Пурпурный</t>
  </si>
  <si>
    <t>1 шт.</t>
  </si>
  <si>
    <t>300 руб.</t>
  </si>
  <si>
    <t>Черный</t>
  </si>
  <si>
    <t>1 шт.</t>
  </si>
  <si>
    <t>300 руб.</t>
  </si>
  <si>
    <t>4</t>
  </si>
  <si>
    <t>FICB</t>
  </si>
  <si>
    <t>Чернила пищевые для принтеров типа Кэнон 4х100 мл</t>
  </si>
  <si>
    <t>Пурпурный, желтый, голубой, черный</t>
  </si>
  <si>
    <t>1 шт.</t>
  </si>
  <si>
    <t>1100 руб.</t>
  </si>
  <si>
    <t>Голубой</t>
  </si>
  <si>
    <t>1100 руб.</t>
  </si>
  <si>
    <t>Голубой</t>
  </si>
  <si>
    <t>1100 руб.</t>
  </si>
  <si>
    <t>Желтый</t>
  </si>
  <si>
    <t>1100 руб.</t>
  </si>
  <si>
    <t>Пурпурный</t>
  </si>
  <si>
    <t>1100 руб.</t>
  </si>
  <si>
    <t>Пурпурный</t>
  </si>
  <si>
    <t>1100 руб.</t>
  </si>
  <si>
    <t>Черный</t>
  </si>
  <si>
    <t>1100 руб.</t>
  </si>
  <si>
    <t>Черный</t>
  </si>
  <si>
    <t>1100 руб.</t>
  </si>
  <si>
    <t>Кандурин</t>
  </si>
  <si>
    <t>Серебристый</t>
  </si>
  <si>
    <t>5</t>
  </si>
  <si>
    <t>FC403</t>
  </si>
  <si>
    <t xml:space="preserve">Кандурин® Блестящий Серебряный  /Candurin® Silver Lustre </t>
  </si>
  <si>
    <t>Пигмент сухой.Цвет-Серебряное бриллиантовое сияние. Размер частиц 10 - 60 микрон</t>
  </si>
  <si>
    <t>1 кг.</t>
  </si>
  <si>
    <t>6</t>
  </si>
  <si>
    <t>FC401</t>
  </si>
  <si>
    <t>Кандурин® Высокопробное Серебро /Candurin® Silver Fine</t>
  </si>
  <si>
    <t>Пигмент сухой.Цвет-Серебряный сатиновый блеск. Размер частиц 15 микрон</t>
  </si>
  <si>
    <t>1 кг.</t>
  </si>
  <si>
    <t>0,005 кг.</t>
  </si>
  <si>
    <t>7</t>
  </si>
  <si>
    <t>FC404</t>
  </si>
  <si>
    <t>Кандурин® Сверкание Серебра  /Candurin® Silver Sparkle</t>
  </si>
  <si>
    <t>Пигмент сухой. Цвет-Серебряный крупнозернистый эффект. Размер частиц 10 - 150 микрон</t>
  </si>
  <si>
    <t>1 кг.</t>
  </si>
  <si>
    <t>125 руб.</t>
  </si>
  <si>
    <t>0,01 кг.</t>
  </si>
  <si>
    <t>200 руб.</t>
  </si>
  <si>
    <t>0,05 кг.</t>
  </si>
  <si>
    <t>795 руб.</t>
  </si>
  <si>
    <t>0,005 кг.</t>
  </si>
  <si>
    <t>125 руб.</t>
  </si>
  <si>
    <t>8</t>
  </si>
  <si>
    <t>FC402</t>
  </si>
  <si>
    <t>Кандурин® Серебряное Сияние/Candurin® Silver Sheen</t>
  </si>
  <si>
    <t>Пигмент сухой,серебряный шелковистый блеск . Размер частиц 5 - 25 микрон</t>
  </si>
  <si>
    <t>0,01 кг.</t>
  </si>
  <si>
    <t>165 руб.</t>
  </si>
  <si>
    <t>0,005 кг.</t>
  </si>
  <si>
    <t>105 руб.</t>
  </si>
  <si>
    <t>15 кг.</t>
  </si>
  <si>
    <t>105 руб.</t>
  </si>
  <si>
    <t>1 кг.</t>
  </si>
  <si>
    <t>105 руб.</t>
  </si>
  <si>
    <t>0,05 кг.</t>
  </si>
  <si>
    <t>635 руб.</t>
  </si>
  <si>
    <t>Золотистый</t>
  </si>
  <si>
    <t>9</t>
  </si>
  <si>
    <t>FC411</t>
  </si>
  <si>
    <t>Кандурин® Блестящий Золотой /Candurin® Gold Lustre</t>
  </si>
  <si>
    <t>Пигмент пищевой сухой,Красно-золотое бриллиантовое сияние Размер частиц 10 - 60 микрон</t>
  </si>
  <si>
    <t>1 кг.</t>
  </si>
  <si>
    <t>0,005 кг.</t>
  </si>
  <si>
    <t>10</t>
  </si>
  <si>
    <t>FC409</t>
  </si>
  <si>
    <t>Кандурин® Золотое Сияние/Candurin® Gold Sheen</t>
  </si>
  <si>
    <t>Пигмент пищевой  сухой ,золотой шелковый блеск . Размер частиц 5 – 25 микрон</t>
  </si>
  <si>
    <t>1 кг.</t>
  </si>
  <si>
    <t>120 руб.</t>
  </si>
  <si>
    <t>0,01 кг.</t>
  </si>
  <si>
    <t>185 руб.</t>
  </si>
  <si>
    <t>15 кг.</t>
  </si>
  <si>
    <t>120 руб.</t>
  </si>
  <si>
    <t>0,005 кг.</t>
  </si>
  <si>
    <t>120 руб.</t>
  </si>
  <si>
    <t>0,05 кг.</t>
  </si>
  <si>
    <t>735 руб.</t>
  </si>
  <si>
    <t>11</t>
  </si>
  <si>
    <t>FC412</t>
  </si>
  <si>
    <t>Кандурин® Золотой Сверкающий /Candurin® Gold Sparkle</t>
  </si>
  <si>
    <t>Пигмент пищевой  сухой,цвет-Золотой крупнозернистый эффектразмер частиц: 10.0-60.0 микрон.</t>
  </si>
  <si>
    <t>0,005 кг.</t>
  </si>
  <si>
    <t>155 руб.</t>
  </si>
  <si>
    <t>0,01 кг.</t>
  </si>
  <si>
    <t>250 руб.</t>
  </si>
  <si>
    <t>0,05 кг.</t>
  </si>
  <si>
    <t>1035 руб.</t>
  </si>
  <si>
    <t>1 кг.</t>
  </si>
  <si>
    <t>155 руб.</t>
  </si>
  <si>
    <t>12</t>
  </si>
  <si>
    <t>FC410</t>
  </si>
  <si>
    <t>Кандурин® Светло-золотой/Candurin® Light Gold</t>
  </si>
  <si>
    <t>Пигмент пищевой сухой перламутровый ,размер частиц: 10.0-60.0 микрон.</t>
  </si>
  <si>
    <t>0,005 кг.</t>
  </si>
  <si>
    <t>1 кг.</t>
  </si>
  <si>
    <t>15 кг.</t>
  </si>
  <si>
    <t>Интерферентный</t>
  </si>
  <si>
    <t>13</t>
  </si>
  <si>
    <t>FC407</t>
  </si>
  <si>
    <t>Кандурин® Голубой Мерцающий/Candurin® Blue Shimmer</t>
  </si>
  <si>
    <t>Пигмент пищевой сухой,цвет-синее интерферентное сияние.Размер частиц 10 - 60 микрон</t>
  </si>
  <si>
    <t>1 кг.</t>
  </si>
  <si>
    <t>130 руб.</t>
  </si>
  <si>
    <t>0,01 кг.</t>
  </si>
  <si>
    <t>210 руб.</t>
  </si>
  <si>
    <t>0,005 кг.</t>
  </si>
  <si>
    <t>130 руб.</t>
  </si>
  <si>
    <t>0,05 кг.</t>
  </si>
  <si>
    <t>845 руб.</t>
  </si>
  <si>
    <t>14</t>
  </si>
  <si>
    <t>FC408</t>
  </si>
  <si>
    <t>Кандурин® Зелёный Мерцающий /Candurin® Green Shimmer</t>
  </si>
  <si>
    <t>Пигмент пищевой сухой,цвет зеленый- мерцающий.Размер частиц 10,0-60,0 микрон</t>
  </si>
  <si>
    <t>1 кг.</t>
  </si>
  <si>
    <t>130 руб.</t>
  </si>
  <si>
    <t>0,01 кг.</t>
  </si>
  <si>
    <t>210 руб.</t>
  </si>
  <si>
    <t>0,005 кг.</t>
  </si>
  <si>
    <t>130 руб.</t>
  </si>
  <si>
    <t>0,05 кг.</t>
  </si>
  <si>
    <t>845 руб.</t>
  </si>
  <si>
    <t>15</t>
  </si>
  <si>
    <t>FC405</t>
  </si>
  <si>
    <t>Кандурин® Золотой  Мерцающий /Candurin® Gold Shimmer</t>
  </si>
  <si>
    <t>Пигмент пищевой  сухой.Цвет-Золотое Интерферентное сияние . Размер частиц 10 - 60 микрон</t>
  </si>
  <si>
    <t>1 кг.</t>
  </si>
  <si>
    <t>130 руб.</t>
  </si>
  <si>
    <t>0,01 кг.</t>
  </si>
  <si>
    <t>210 руб.</t>
  </si>
  <si>
    <t>15 кг.</t>
  </si>
  <si>
    <t>130 руб.</t>
  </si>
  <si>
    <t>0,005 кг.</t>
  </si>
  <si>
    <t>130 руб.</t>
  </si>
  <si>
    <t>0,05 кг.</t>
  </si>
  <si>
    <t>845 руб.</t>
  </si>
  <si>
    <t>16</t>
  </si>
  <si>
    <t>FC406</t>
  </si>
  <si>
    <t>Кандурин® Красный Мерцающий/ Candurin® Red Shimmer</t>
  </si>
  <si>
    <t>Пигмент пищевой  сухой,цвет красный -мерцающий.Размер частиц 10 - 60 микрон</t>
  </si>
  <si>
    <t>1 кг.</t>
  </si>
  <si>
    <t>130 руб.</t>
  </si>
  <si>
    <t>0,01 кг.</t>
  </si>
  <si>
    <t>210 руб.</t>
  </si>
  <si>
    <t>0,005 кг.</t>
  </si>
  <si>
    <t>130 руб.</t>
  </si>
  <si>
    <t>0,05 кг.</t>
  </si>
  <si>
    <t>845 руб.</t>
  </si>
  <si>
    <t>17</t>
  </si>
  <si>
    <t>FC418</t>
  </si>
  <si>
    <t>Кандурин® Рубиново- красный/ Candurin® Nxt Ruby Red</t>
  </si>
  <si>
    <t>Пигмент пищевой  сухой, блестящий красный жемчужный цвет.Размер частиц 5,0-50,0</t>
  </si>
  <si>
    <t>1 кг.</t>
  </si>
  <si>
    <t>На оксидах</t>
  </si>
  <si>
    <t>18</t>
  </si>
  <si>
    <t>FC416</t>
  </si>
  <si>
    <t>Кандурин® Блестящий Красный  /Candurin® Red Lustre</t>
  </si>
  <si>
    <t>Пигмент пищевой сухой.Цвет-Бриллиантовое глубокое красное сияние 25 гр. Размер частиц 10 - 60 микрон</t>
  </si>
  <si>
    <t>1 кг.</t>
  </si>
  <si>
    <t>19</t>
  </si>
  <si>
    <t>FC415</t>
  </si>
  <si>
    <t>Кандурин® Коричнево-янтарный/Candurin® Brown Amber</t>
  </si>
  <si>
    <t>Пигмент пищевой сухой,цвет-синее интерферентное сияние.Размер частиц 10,0-60,0 микрон</t>
  </si>
  <si>
    <t>1 кг.</t>
  </si>
  <si>
    <t>145 руб.</t>
  </si>
  <si>
    <t>0,01 кг.</t>
  </si>
  <si>
    <t>235 руб.</t>
  </si>
  <si>
    <t>0,005 кг.</t>
  </si>
  <si>
    <t>145 руб.</t>
  </si>
  <si>
    <t>0,05 кг.</t>
  </si>
  <si>
    <t>975 руб.</t>
  </si>
  <si>
    <t>20</t>
  </si>
  <si>
    <t>FC413</t>
  </si>
  <si>
    <t>Кандурин® Красно-янтарный /Candurin® Red Amber</t>
  </si>
  <si>
    <t>Пигмент пищевой сухой.Цвет-Бриллиантовое красно-янтарное сияние Размер частиц 10 - 60 микрон</t>
  </si>
  <si>
    <t>1 кг.</t>
  </si>
  <si>
    <t>145 руб.</t>
  </si>
  <si>
    <t>0,01 кг.</t>
  </si>
  <si>
    <t>235 руб.</t>
  </si>
  <si>
    <t>0,005 кг.</t>
  </si>
  <si>
    <t>145 руб.</t>
  </si>
  <si>
    <t>0,05 кг.</t>
  </si>
  <si>
    <t>975 руб.</t>
  </si>
  <si>
    <t>21</t>
  </si>
  <si>
    <t>FC417</t>
  </si>
  <si>
    <t>Кандурин® Красный Сверкающий/Candurin® Red Sparkle</t>
  </si>
  <si>
    <t>Пигмент пищевой сухой,золотой крупнозернистый эффект . Размер частиц 10 - 150 микрон</t>
  </si>
  <si>
    <t>1 кг.</t>
  </si>
  <si>
    <t>22</t>
  </si>
  <si>
    <t>FC414</t>
  </si>
  <si>
    <t>Кандурин® Оранжево-янтарный /Candurin® Orange Amber</t>
  </si>
  <si>
    <t>Пигмент пищевой сухой,цвет- оранжево-янтарный.Размер частиц 10 - 60 микрон</t>
  </si>
  <si>
    <t>1 кг.</t>
  </si>
  <si>
    <t>145 руб.</t>
  </si>
  <si>
    <t>0,01 кг.</t>
  </si>
  <si>
    <t>235 руб.</t>
  </si>
  <si>
    <t>15 кг.</t>
  </si>
  <si>
    <t>145 руб.</t>
  </si>
  <si>
    <t>0,005 кг.</t>
  </si>
  <si>
    <t>145 руб.</t>
  </si>
  <si>
    <t>0,05 кг.</t>
  </si>
  <si>
    <t>975 руб.</t>
  </si>
  <si>
    <t>23</t>
  </si>
  <si>
    <t>Кандурин® Рубиново-красный /Candurin® Ruby Red</t>
  </si>
  <si>
    <t>пигмент сухой , сыпучий,цвет красно-рубиновый.
Размер частиц 5 - 25 микрон</t>
  </si>
  <si>
    <t>0,01 кг.</t>
  </si>
  <si>
    <t>15 кг.</t>
  </si>
  <si>
    <t>1 кг.</t>
  </si>
  <si>
    <t>0,05 кг.</t>
  </si>
  <si>
    <t>0,005 кг.</t>
  </si>
  <si>
    <t>Принтеры</t>
  </si>
  <si>
    <t>24</t>
  </si>
  <si>
    <t>Принтер Canon START</t>
  </si>
  <si>
    <t>Характеристики принтера:
Максимальный формат - A4
Максимальный размер отпечатка - 216 × 297 мм
Количество цветов - 4
Минимальный объем капли - 2 пл
Максимальное разрешение для ч/б печати - 4800x1200 dpi
Максимальное разрешение для цветной печати - 4800x1200 dpi
Скорость печати - 8.80 изобр./мин (ч/б А4), 5 изобр./мин (цветн. А4)
Время печати 10x15 см (цветн.) - 60 с
* количество отпечатков может измениться в зависимости от размера изображения и плотности заливки чернил.</t>
  </si>
  <si>
    <t>1 шт.</t>
  </si>
  <si>
    <t>20700 руб.</t>
  </si>
  <si>
    <t>Пищевая бумага</t>
  </si>
  <si>
    <t>Вафельная бумага</t>
  </si>
  <si>
    <t>25</t>
  </si>
  <si>
    <t>TP025</t>
  </si>
  <si>
    <t>Вафельная тонкая пищевая бумага А4 25 листов</t>
  </si>
  <si>
    <t>Копиформ/Kopyform</t>
  </si>
  <si>
    <t>Толщина  0,35 мм. Термоустойчивая,морозостойкая. Хорошая цветопередача.Нейтральный вкус. Не содержит сахар,глютен и аллергены. Формат А4.</t>
  </si>
  <si>
    <t>100 лист.</t>
  </si>
  <si>
    <t>580 руб.</t>
  </si>
  <si>
    <t>1 шт.</t>
  </si>
  <si>
    <t>580 руб.</t>
  </si>
  <si>
    <t>26</t>
  </si>
  <si>
    <t>TP026</t>
  </si>
  <si>
    <t>Толстая вафельная пищевая бумага  А4 25 листов</t>
  </si>
  <si>
    <t>Копиформ/Kopyform</t>
  </si>
  <si>
    <t>Толщина 0,6 мм.Термоустойчивая и морозостойкая.Хорошая цветопередача.
Нейтральный вкус. Не содержит сахар,глютен,аллергены, Формат А4.</t>
  </si>
  <si>
    <t>1 шт.</t>
  </si>
  <si>
    <t>от 1 шт. до 1 шт. 880  руб.
от 2 шт. до 3 шт. 870  руб.
от 4 шт. до 9 шт. 860  руб.
от 10 шт. до 29 шт. 830  руб.
от 30 шт. 760  руб.</t>
  </si>
  <si>
    <t>Сахарная бумага</t>
  </si>
  <si>
    <t>27</t>
  </si>
  <si>
    <t>TP021</t>
  </si>
  <si>
    <t xml:space="preserve">Сахарная бумага A4 Decor Paper Plus 25 л </t>
  </si>
  <si>
    <t>Копиформ/Kopyform</t>
  </si>
  <si>
    <t>Толщина листа 0,45-0,55 мм. 
Отличная цветопередача.
Эластичность,белоснежность,гладкость текстуры. Вкус сладкий,но не приторный.</t>
  </si>
  <si>
    <t>1 шт.</t>
  </si>
  <si>
    <t>от 1 шт. до 1 шт. 2640  руб.
от 2 шт. до 2 шт. 2610  руб.
от 3 шт. до 4 шт. 2590  руб.
от 5 шт. до 9 шт. 2570  руб.
от 10 шт. до 19 шт. 2500  руб.
от 20 шт. 2370  руб.</t>
  </si>
  <si>
    <t>10 шт.</t>
  </si>
  <si>
    <t>2640 руб.</t>
  </si>
  <si>
    <t>Пищевая печать</t>
  </si>
  <si>
    <t>28</t>
  </si>
  <si>
    <t>Печать на вафельной (толстой) бумаге A4 (21 х 29.7 см)</t>
  </si>
  <si>
    <t>1 шт.</t>
  </si>
  <si>
    <t>200 руб.</t>
  </si>
  <si>
    <t>29</t>
  </si>
  <si>
    <t>Печать на сахарной бумаге A4 (21 х 29.7 см)</t>
  </si>
  <si>
    <t>1 шт.</t>
  </si>
  <si>
    <t>400 руб.</t>
  </si>
  <si>
    <t>Промывочные жидкости</t>
  </si>
  <si>
    <t>30</t>
  </si>
  <si>
    <t>SW009</t>
  </si>
  <si>
    <t>FORCE – промывочная жидкость для пищевых чернил принтеров</t>
  </si>
  <si>
    <t>жидкий, щелочной низкопенный концентрат, прозрачная зелуеная жидкость со специфическим запахом. Пожаро и взрывобезопасный.</t>
  </si>
  <si>
    <t>190 руб.</t>
  </si>
  <si>
    <t>750 руб.</t>
  </si>
  <si>
    <t>31</t>
  </si>
  <si>
    <t>SW397</t>
  </si>
  <si>
    <t>POWER - промывочная жидкость для деталей пищевых принтеров (концентрат)</t>
  </si>
  <si>
    <t>Жидкий нейтральный готовый к применению препарат против лёгких загрязнений. Уничтожает патогенные микроорганизмы, в т.ч. плесневые микрогрибы и их споры. Быстро высыхает, не оставляя следов. Не требует смывания, в т.ч. с поверхностей, непосредственно контактирующих с пищей. Легко воспламеняемый. Замерзает при -60°С.</t>
  </si>
  <si>
    <t>140 руб.</t>
  </si>
  <si>
    <t>500 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</si>
</sst>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3" fillId="0" borderId="0" xfId="2" applyFont="1" applyAlignment="1" applyProtection="1">
      <alignment horizontal="left" vertical="top" wrapText="1"/>
    </xf>
    <xf numFmtId="0" fontId="4" fillId="0" borderId="0" xfId="3" applyFont="1" applyAlignment="1" applyProtection="1">
      <alignment horizontal="left" vertical="top" wrapText="1"/>
    </xf>
    <xf numFmtId="0" fontId="0" fillId="0" borderId="0" xfId="4" applyAlignment="1" applyProtection="1">
      <alignment horizontal="center" vertical="center" wrapText="1"/>
    </xf>
    <xf numFmtId="0" fontId="5" fillId="0" borderId="0" xfId="5" applyFont="1" applyAlignment="1" applyProtection="1">
      <alignment horizontal="left" vertical="center" wrapText="1"/>
    </xf>
    <xf numFmtId="0" fontId="0" fillId="0" borderId="0" xfId="6" applyAlignment="1" applyProtection="1">
      <alignment horizontal="right" vertical="center" wrapText="1"/>
    </xf>
    <xf numFmtId="0" fontId="0" fillId="0" borderId="0" xfId="7" applyAlignment="1" applyProtection="1">
      <alignment horizontal="left" vertical="center" wrapText="1"/>
    </xf>
    <xf numFmtId="0" fontId="6" fillId="0" borderId="0" xfId="8" applyFont="1" applyAlignment="1" applyProtection="1">
      <alignment horizontal="right" vertical="top" wrapText="1"/>
    </xf>
    <xf numFmtId="0" fontId="7" fillId="0" borderId="0" xfId="9" applyFont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20" Type="http://schemas.openxmlformats.org/officeDocument/2006/relationships/image" Target="../media/image20.png"/><Relationship Id="rId21" Type="http://schemas.openxmlformats.org/officeDocument/2006/relationships/image" Target="../media/image21.png"/><Relationship Id="rId22" Type="http://schemas.openxmlformats.org/officeDocument/2006/relationships/image" Target="../media/image22.png"/><Relationship Id="rId23" Type="http://schemas.openxmlformats.org/officeDocument/2006/relationships/image" Target="../media/image23.pn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png"/><Relationship Id="rId29" Type="http://schemas.openxmlformats.org/officeDocument/2006/relationships/image" Target="../media/image29.png"/><Relationship Id="rId30" Type="http://schemas.openxmlformats.org/officeDocument/2006/relationships/image" Target="../media/image30.png"/><Relationship Id="rId3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7600</xdr:colOff>
      <xdr:row>3</xdr:row>
      <xdr:rowOff>7600</xdr:rowOff>
    </xdr:from>
    <xdr:to>
      <xdr:col>2</xdr:col>
      <xdr:colOff>1147600</xdr:colOff>
      <xdr:row>4</xdr:row>
      <xdr:rowOff>325533</xdr:rowOff>
    </xdr:to>
    <xdr:pic>
      <xdr:nvPicPr>
        <xdr:cNvPr id="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315400</xdr:colOff>
      <xdr:row>5</xdr:row>
      <xdr:rowOff>7600</xdr:rowOff>
    </xdr:from>
    <xdr:to>
      <xdr:col>2</xdr:col>
      <xdr:colOff>824600</xdr:colOff>
      <xdr:row>8</xdr:row>
      <xdr:rowOff>273599</xdr:rowOff>
    </xdr:to>
    <xdr:pic>
      <xdr:nvPicPr>
        <xdr:cNvPr id="2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326800</xdr:colOff>
      <xdr:row>9</xdr:row>
      <xdr:rowOff>7600</xdr:rowOff>
    </xdr:from>
    <xdr:to>
      <xdr:col>2</xdr:col>
      <xdr:colOff>813200</xdr:colOff>
      <xdr:row>12</xdr:row>
      <xdr:rowOff>273599</xdr:rowOff>
    </xdr:to>
    <xdr:pic>
      <xdr:nvPicPr>
        <xdr:cNvPr id="3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13</xdr:row>
      <xdr:rowOff>7600</xdr:rowOff>
    </xdr:from>
    <xdr:to>
      <xdr:col>2</xdr:col>
      <xdr:colOff>1147600</xdr:colOff>
      <xdr:row>16</xdr:row>
      <xdr:rowOff>152000</xdr:rowOff>
    </xdr:to>
    <xdr:pic>
      <xdr:nvPicPr>
        <xdr:cNvPr id="4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23</xdr:row>
      <xdr:rowOff>7600</xdr:rowOff>
    </xdr:from>
    <xdr:to>
      <xdr:col>2</xdr:col>
      <xdr:colOff>1147600</xdr:colOff>
      <xdr:row>23</xdr:row>
      <xdr:rowOff>1147600</xdr:rowOff>
    </xdr:to>
    <xdr:pic>
      <xdr:nvPicPr>
        <xdr:cNvPr id="5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24</xdr:row>
      <xdr:rowOff>7600</xdr:rowOff>
    </xdr:from>
    <xdr:to>
      <xdr:col>2</xdr:col>
      <xdr:colOff>1147600</xdr:colOff>
      <xdr:row>25</xdr:row>
      <xdr:rowOff>571266</xdr:rowOff>
    </xdr:to>
    <xdr:pic>
      <xdr:nvPicPr>
        <xdr:cNvPr id="6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26</xdr:row>
      <xdr:rowOff>7600</xdr:rowOff>
    </xdr:from>
    <xdr:to>
      <xdr:col>2</xdr:col>
      <xdr:colOff>1147600</xdr:colOff>
      <xdr:row>29</xdr:row>
      <xdr:rowOff>273599</xdr:rowOff>
    </xdr:to>
    <xdr:pic>
      <xdr:nvPicPr>
        <xdr:cNvPr id="7" name="image7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30</xdr:row>
      <xdr:rowOff>7600</xdr:rowOff>
    </xdr:from>
    <xdr:to>
      <xdr:col>2</xdr:col>
      <xdr:colOff>1147600</xdr:colOff>
      <xdr:row>34</xdr:row>
      <xdr:rowOff>235600</xdr:rowOff>
    </xdr:to>
    <xdr:pic>
      <xdr:nvPicPr>
        <xdr:cNvPr id="8" name="image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36</xdr:row>
      <xdr:rowOff>7600</xdr:rowOff>
    </xdr:from>
    <xdr:to>
      <xdr:col>2</xdr:col>
      <xdr:colOff>1147600</xdr:colOff>
      <xdr:row>37</xdr:row>
      <xdr:rowOff>571266</xdr:rowOff>
    </xdr:to>
    <xdr:pic>
      <xdr:nvPicPr>
        <xdr:cNvPr id="9" name="image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38</xdr:row>
      <xdr:rowOff>7600</xdr:rowOff>
    </xdr:from>
    <xdr:to>
      <xdr:col>2</xdr:col>
      <xdr:colOff>1147600</xdr:colOff>
      <xdr:row>42</xdr:row>
      <xdr:rowOff>235600</xdr:rowOff>
    </xdr:to>
    <xdr:pic>
      <xdr:nvPicPr>
        <xdr:cNvPr id="10" name="image10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43</xdr:row>
      <xdr:rowOff>7600</xdr:rowOff>
    </xdr:from>
    <xdr:to>
      <xdr:col>2</xdr:col>
      <xdr:colOff>1147600</xdr:colOff>
      <xdr:row>46</xdr:row>
      <xdr:rowOff>273599</xdr:rowOff>
    </xdr:to>
    <xdr:pic>
      <xdr:nvPicPr>
        <xdr:cNvPr id="11" name="image11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47</xdr:row>
      <xdr:rowOff>7600</xdr:rowOff>
    </xdr:from>
    <xdr:to>
      <xdr:col>2</xdr:col>
      <xdr:colOff>1147600</xdr:colOff>
      <xdr:row>49</xdr:row>
      <xdr:rowOff>374933</xdr:rowOff>
    </xdr:to>
    <xdr:pic>
      <xdr:nvPicPr>
        <xdr:cNvPr id="12" name="image12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51</xdr:row>
      <xdr:rowOff>7600</xdr:rowOff>
    </xdr:from>
    <xdr:to>
      <xdr:col>2</xdr:col>
      <xdr:colOff>1147600</xdr:colOff>
      <xdr:row>54</xdr:row>
      <xdr:rowOff>273599</xdr:rowOff>
    </xdr:to>
    <xdr:pic>
      <xdr:nvPicPr>
        <xdr:cNvPr id="13" name="image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55</xdr:row>
      <xdr:rowOff>7600</xdr:rowOff>
    </xdr:from>
    <xdr:to>
      <xdr:col>2</xdr:col>
      <xdr:colOff>1147600</xdr:colOff>
      <xdr:row>58</xdr:row>
      <xdr:rowOff>273599</xdr:rowOff>
    </xdr:to>
    <xdr:pic>
      <xdr:nvPicPr>
        <xdr:cNvPr id="14" name="image14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59</xdr:row>
      <xdr:rowOff>7600</xdr:rowOff>
    </xdr:from>
    <xdr:to>
      <xdr:col>2</xdr:col>
      <xdr:colOff>1147600</xdr:colOff>
      <xdr:row>63</xdr:row>
      <xdr:rowOff>235600</xdr:rowOff>
    </xdr:to>
    <xdr:pic>
      <xdr:nvPicPr>
        <xdr:cNvPr id="15" name="image15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64</xdr:row>
      <xdr:rowOff>7600</xdr:rowOff>
    </xdr:from>
    <xdr:to>
      <xdr:col>2</xdr:col>
      <xdr:colOff>1147600</xdr:colOff>
      <xdr:row>67</xdr:row>
      <xdr:rowOff>273599</xdr:rowOff>
    </xdr:to>
    <xdr:pic>
      <xdr:nvPicPr>
        <xdr:cNvPr id="16" name="image16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68</xdr:row>
      <xdr:rowOff>7600</xdr:rowOff>
    </xdr:from>
    <xdr:to>
      <xdr:col>2</xdr:col>
      <xdr:colOff>1147600</xdr:colOff>
      <xdr:row>68</xdr:row>
      <xdr:rowOff>1147600</xdr:rowOff>
    </xdr:to>
    <xdr:pic>
      <xdr:nvPicPr>
        <xdr:cNvPr id="17" name="image17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70</xdr:row>
      <xdr:rowOff>7600</xdr:rowOff>
    </xdr:from>
    <xdr:to>
      <xdr:col>2</xdr:col>
      <xdr:colOff>1147600</xdr:colOff>
      <xdr:row>70</xdr:row>
      <xdr:rowOff>1147600</xdr:rowOff>
    </xdr:to>
    <xdr:pic>
      <xdr:nvPicPr>
        <xdr:cNvPr id="18" name="image18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71</xdr:row>
      <xdr:rowOff>7600</xdr:rowOff>
    </xdr:from>
    <xdr:to>
      <xdr:col>2</xdr:col>
      <xdr:colOff>1147600</xdr:colOff>
      <xdr:row>74</xdr:row>
      <xdr:rowOff>273599</xdr:rowOff>
    </xdr:to>
    <xdr:pic>
      <xdr:nvPicPr>
        <xdr:cNvPr id="19" name="image19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75</xdr:row>
      <xdr:rowOff>7600</xdr:rowOff>
    </xdr:from>
    <xdr:to>
      <xdr:col>2</xdr:col>
      <xdr:colOff>1147600</xdr:colOff>
      <xdr:row>78</xdr:row>
      <xdr:rowOff>273599</xdr:rowOff>
    </xdr:to>
    <xdr:pic>
      <xdr:nvPicPr>
        <xdr:cNvPr id="20" name="image20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79</xdr:row>
      <xdr:rowOff>7600</xdr:rowOff>
    </xdr:from>
    <xdr:to>
      <xdr:col>2</xdr:col>
      <xdr:colOff>1147600</xdr:colOff>
      <xdr:row>79</xdr:row>
      <xdr:rowOff>1147600</xdr:rowOff>
    </xdr:to>
    <xdr:pic>
      <xdr:nvPicPr>
        <xdr:cNvPr id="21" name="image21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80</xdr:row>
      <xdr:rowOff>7600</xdr:rowOff>
    </xdr:from>
    <xdr:to>
      <xdr:col>2</xdr:col>
      <xdr:colOff>1147600</xdr:colOff>
      <xdr:row>84</xdr:row>
      <xdr:rowOff>235600</xdr:rowOff>
    </xdr:to>
    <xdr:pic>
      <xdr:nvPicPr>
        <xdr:cNvPr id="22" name="image22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85</xdr:row>
      <xdr:rowOff>7600</xdr:rowOff>
    </xdr:from>
    <xdr:to>
      <xdr:col>2</xdr:col>
      <xdr:colOff>1147600</xdr:colOff>
      <xdr:row>89</xdr:row>
      <xdr:rowOff>235600</xdr:rowOff>
    </xdr:to>
    <xdr:pic>
      <xdr:nvPicPr>
        <xdr:cNvPr id="23" name="image23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91</xdr:row>
      <xdr:rowOff>7600</xdr:rowOff>
    </xdr:from>
    <xdr:to>
      <xdr:col>2</xdr:col>
      <xdr:colOff>1147600</xdr:colOff>
      <xdr:row>91</xdr:row>
      <xdr:rowOff>684000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94</xdr:row>
      <xdr:rowOff>7600</xdr:rowOff>
    </xdr:from>
    <xdr:to>
      <xdr:col>2</xdr:col>
      <xdr:colOff>1147600</xdr:colOff>
      <xdr:row>95</xdr:row>
      <xdr:rowOff>571266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96</xdr:row>
      <xdr:rowOff>7600</xdr:rowOff>
    </xdr:from>
    <xdr:to>
      <xdr:col>2</xdr:col>
      <xdr:colOff>1147600</xdr:colOff>
      <xdr:row>96</xdr:row>
      <xdr:rowOff>1147600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98</xdr:row>
      <xdr:rowOff>7600</xdr:rowOff>
    </xdr:from>
    <xdr:to>
      <xdr:col>2</xdr:col>
      <xdr:colOff>1147600</xdr:colOff>
      <xdr:row>99</xdr:row>
      <xdr:rowOff>571266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101</xdr:row>
      <xdr:rowOff>7600</xdr:rowOff>
    </xdr:from>
    <xdr:to>
      <xdr:col>2</xdr:col>
      <xdr:colOff>1147600</xdr:colOff>
      <xdr:row>101</xdr:row>
      <xdr:rowOff>729600</xdr:rowOff>
    </xdr:to>
    <xdr:pic>
      <xdr:nvPicPr>
        <xdr:cNvPr id="28" name="image28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7600</xdr:colOff>
      <xdr:row>102</xdr:row>
      <xdr:rowOff>7600</xdr:rowOff>
    </xdr:from>
    <xdr:to>
      <xdr:col>2</xdr:col>
      <xdr:colOff>1147600</xdr:colOff>
      <xdr:row>102</xdr:row>
      <xdr:rowOff>714400</xdr:rowOff>
    </xdr:to>
    <xdr:pic>
      <xdr:nvPicPr>
        <xdr:cNvPr id="29" name="image29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262200</xdr:colOff>
      <xdr:row>104</xdr:row>
      <xdr:rowOff>7600</xdr:rowOff>
    </xdr:from>
    <xdr:to>
      <xdr:col>2</xdr:col>
      <xdr:colOff>877800</xdr:colOff>
      <xdr:row>105</xdr:row>
      <xdr:rowOff>571266</xdr:rowOff>
    </xdr:to>
    <xdr:pic>
      <xdr:nvPicPr>
        <xdr:cNvPr id="30" name="image30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262200</xdr:colOff>
      <xdr:row>106</xdr:row>
      <xdr:rowOff>7600</xdr:rowOff>
    </xdr:from>
    <xdr:to>
      <xdr:col>2</xdr:col>
      <xdr:colOff>877800</xdr:colOff>
      <xdr:row>107</xdr:row>
      <xdr:rowOff>571266</xdr:rowOff>
    </xdr:to>
    <xdr:pic>
      <xdr:nvPicPr>
        <xdr:cNvPr id="31" name="image31.pn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fooddecor.ru/catalog/pishchevye_chernila/chernila_pishchevye_dlya_printerov_tipa_kenon_4kh1_l/" TargetMode="External"/><Relationship Id="rId3" Type="http://schemas.openxmlformats.org/officeDocument/2006/relationships/hyperlink" Target="https://fooddecor.ru/catalog/pishchevye_chernila/chernila_pishchevye_dlya_printerov_tipa_kenon_1_l/" TargetMode="External"/><Relationship Id="rId4" Type="http://schemas.openxmlformats.org/officeDocument/2006/relationships/hyperlink" Target="https://fooddecor.ru/catalog/pishchevye_chernila/chernila_pishchevye_dlya_printerov_tipa_kenon_100_ml/" TargetMode="External"/><Relationship Id="rId5" Type="http://schemas.openxmlformats.org/officeDocument/2006/relationships/hyperlink" Target="https://fooddecor.ru/catalog/pishchevye_chernila/chernila_pishchevye_dlya_printerov_tipa_kenon_4kh100_ml/" TargetMode="External"/><Relationship Id="rId6" Type="http://schemas.openxmlformats.org/officeDocument/2006/relationships/hyperlink" Target="https://fooddecor.ru/catalog/serebristyy/kandurin_blestyashchiy_serebryanyy_candurin_silver_lustre_/" TargetMode="External"/><Relationship Id="rId7" Type="http://schemas.openxmlformats.org/officeDocument/2006/relationships/hyperlink" Target="https://fooddecor.ru/catalog/serebristyy/kandurin_vysokoprobnoe_serebro_candurin_silver_fine/" TargetMode="External"/><Relationship Id="rId8" Type="http://schemas.openxmlformats.org/officeDocument/2006/relationships/hyperlink" Target="https://fooddecor.ru/catalog/serebristyy/kandurin_sverkanie_serebra_candurin_silver_sparkle/" TargetMode="External"/><Relationship Id="rId9" Type="http://schemas.openxmlformats.org/officeDocument/2006/relationships/hyperlink" Target="https://fooddecor.ru/catalog/serebristyy/kandurin_serebryanoe_siyanie_candurin_silver_sheen/" TargetMode="External"/><Relationship Id="rId10" Type="http://schemas.openxmlformats.org/officeDocument/2006/relationships/hyperlink" Target="https://fooddecor.ru/catalog/zolotistyy/kandurin_blestyashchiy_zolotoy_candurin_gold_lustre/" TargetMode="External"/><Relationship Id="rId11" Type="http://schemas.openxmlformats.org/officeDocument/2006/relationships/hyperlink" Target="https://fooddecor.ru/catalog/zolotistyy/kandurin_zolotoe_siyanie_candurin_gold_sheen/" TargetMode="External"/><Relationship Id="rId12" Type="http://schemas.openxmlformats.org/officeDocument/2006/relationships/hyperlink" Target="https://fooddecor.ru/catalog/zolotistyy/kandurin_zolotoy_sverkayushchiy_candurin_gold_sparkle/" TargetMode="External"/><Relationship Id="rId13" Type="http://schemas.openxmlformats.org/officeDocument/2006/relationships/hyperlink" Target="https://fooddecor.ru/catalog/zolotistyy/kandurin_svetlo_zolotoy_candurin_light_gold/" TargetMode="External"/><Relationship Id="rId14" Type="http://schemas.openxmlformats.org/officeDocument/2006/relationships/hyperlink" Target="https://fooddecor.ru/catalog/interferentnyy/kandurin_goluboy_mertsayushchiy_candurin_blue_shimmer/" TargetMode="External"/><Relationship Id="rId15" Type="http://schemas.openxmlformats.org/officeDocument/2006/relationships/hyperlink" Target="https://fooddecor.ru/catalog/interferentnyy/kandurin_zelyenyy_mertsayushchiy_candurin_green_shimmer/" TargetMode="External"/><Relationship Id="rId16" Type="http://schemas.openxmlformats.org/officeDocument/2006/relationships/hyperlink" Target="https://fooddecor.ru/catalog/interferentnyy/kandurin_zolotoy_mertsayushchiy_candurin_gold_shimmer/" TargetMode="External"/><Relationship Id="rId17" Type="http://schemas.openxmlformats.org/officeDocument/2006/relationships/hyperlink" Target="https://fooddecor.ru/catalog/interferentnyy/kandurin_krasnyy_mertsayushchiy_candurin_red_shimmer/" TargetMode="External"/><Relationship Id="rId18" Type="http://schemas.openxmlformats.org/officeDocument/2006/relationships/hyperlink" Target="https://fooddecor.ru/catalog/interferentnyy/kandurin_rubinovo_krasnyy_candurin_nxt_ruby_red/" TargetMode="External"/><Relationship Id="rId19" Type="http://schemas.openxmlformats.org/officeDocument/2006/relationships/hyperlink" Target="https://fooddecor.ru/catalog/na_oksidakh/kandurin_blestyashchiy_krasnyy_candurin_red_lustre/" TargetMode="External"/><Relationship Id="rId20" Type="http://schemas.openxmlformats.org/officeDocument/2006/relationships/hyperlink" Target="https://fooddecor.ru/catalog/na_oksidakh/kandurin_korichnevo_yantarnyy_candurin_brown_amber/" TargetMode="External"/><Relationship Id="rId21" Type="http://schemas.openxmlformats.org/officeDocument/2006/relationships/hyperlink" Target="https://fooddecor.ru/catalog/na_oksidakh/kandurin_krasno_yantarnyy_candurin_red_amber/" TargetMode="External"/><Relationship Id="rId22" Type="http://schemas.openxmlformats.org/officeDocument/2006/relationships/hyperlink" Target="https://fooddecor.ru/catalog/na_oksidakh/kandurin_krasnyy_sverkayushchiy_candurin_red_sparkle/" TargetMode="External"/><Relationship Id="rId23" Type="http://schemas.openxmlformats.org/officeDocument/2006/relationships/hyperlink" Target="https://fooddecor.ru/catalog/na_oksidakh/kandurin_oranzhevo_yantarnyy_candurin_orange_amber/" TargetMode="External"/><Relationship Id="rId24" Type="http://schemas.openxmlformats.org/officeDocument/2006/relationships/hyperlink" Target="https://fooddecor.ru/catalog/na_oksidakh/kandurin_rubinovo_krasnyy_candurin_ruby_red/" TargetMode="External"/><Relationship Id="rId25" Type="http://schemas.openxmlformats.org/officeDocument/2006/relationships/hyperlink" Target="https://fooddecor.ru/catalog/printery_1/printer_canon_start/" TargetMode="External"/><Relationship Id="rId26" Type="http://schemas.openxmlformats.org/officeDocument/2006/relationships/hyperlink" Target="https://fooddecor.ru/catalog/vafelnaya_bumaga_1/vafelnaya_tonkaya_pishchevaya_bumaga_a4_25_listov/" TargetMode="External"/><Relationship Id="rId27" Type="http://schemas.openxmlformats.org/officeDocument/2006/relationships/hyperlink" Target="https://fooddecor.ru/catalog/vafelnaya_bumaga_1/tolstaya_vafelnaya_pishchevaya_bumaga_a4_25_listov/" TargetMode="External"/><Relationship Id="rId28" Type="http://schemas.openxmlformats.org/officeDocument/2006/relationships/hyperlink" Target="https://fooddecor.ru/catalog/sakharnaya_bumaga_1/sakharnaya_bumaga_a4_decor_paper_plus_25_l_/" TargetMode="External"/><Relationship Id="rId29" Type="http://schemas.openxmlformats.org/officeDocument/2006/relationships/hyperlink" Target="https://fooddecor.ru/catalog/pishchevaya_pechat/pechat_na_vafelnoy_tolstoy_bumage_a4_21_kh_29_7_sm/" TargetMode="External"/><Relationship Id="rId30" Type="http://schemas.openxmlformats.org/officeDocument/2006/relationships/hyperlink" Target="https://fooddecor.ru/catalog/pishchevaya_pechat/pechat_na_sakharnoy_bumage_a4_21_kh_29_7_sm/" TargetMode="External"/><Relationship Id="rId31" Type="http://schemas.openxmlformats.org/officeDocument/2006/relationships/hyperlink" Target="https://fooddecor.ru/catalog/promyvochnye_zhidkosti/force_promyvochnaya_zhidkost_dlya_pishchevykh_chernil_printerov/" TargetMode="External"/><Relationship Id="rId32" Type="http://schemas.openxmlformats.org/officeDocument/2006/relationships/hyperlink" Target="https://fooddecor.ru/catalog/promyvochnye_zhidkosti/power_promyvochnaya_zhidkost_dlya_detaley_pishchevykh_printerov_kontsentr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6"/>
  <sheetViews>
    <sheetView tabSelected="1" showRuler="0" zoomScaleNormal="100" workbookViewId="0">
      <pane ySplit="2" topLeftCell="A3" activePane="bottomLeft" state="frozen"/>
      <selection pane="bottomLeft" activeCell="A3" sqref="A3"/>
    </sheetView>
  </sheetViews>
  <sheetFormatPr defaultRowHeight="14.4" outlineLevelRow="1"/>
  <cols>
    <col min="1" max="1" width="5.5555555555556" customWidth="1"/>
    <col min="2" max="2" width="8.3333333333333" customWidth="1"/>
    <col min="3" max="3" width="16.666666666667" customWidth="1"/>
    <col min="4" max="4" width="55.555555555556" customWidth="1"/>
    <col min="5" max="5" width="22.222222222222" customWidth="1"/>
    <col min="6" max="6" width="33.333333333333" customWidth="1"/>
    <col min="7" max="7" width="22.222222222222" customWidth="1"/>
    <col min="8" max="8" width="11.111111111111" customWidth="1"/>
    <col min="9" max="9" width="22.222222222222" customWidth="1"/>
    <col min="10" max="10" width="8.3333333333333" customWidth="1"/>
    <col min="11" max="11" width="22.222222222222" customWidth="1"/>
  </cols>
  <sheetData>
    <row r="1" spans="1:11" customHeight="1">
      <c r="A1" t="s">
        <v>0</v>
      </c>
      <c r="B1"/>
      <c r="C1"/>
      <c r="D1"/>
      <c r="E1"/>
      <c r="F1"/>
      <c r="G1"/>
      <c r="H1"/>
      <c r="I1"/>
      <c r="J1"/>
      <c r="K1"/>
    </row>
    <row r="2" spans="1:11" s="1" customFormat="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customHeight="1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6.5" customHeight="1">
      <c r="A4" s="4" t="s">
        <v>13</v>
      </c>
      <c r="B4" s="4" t="s">
        <v>14</v>
      </c>
      <c r="C4" s="4"/>
      <c r="D4" s="5" t="s">
        <v>15</v>
      </c>
      <c r="E4" s="4"/>
      <c r="F4"/>
      <c r="G4" s="4" t="s">
        <v>16</v>
      </c>
      <c r="H4" s="6" t="s">
        <v>17</v>
      </c>
      <c r="I4" s="6" t="s">
        <v>18</v>
      </c>
      <c r="J4" s="4"/>
      <c r="K4" s="6">
        <f>IF(J4&gt;0,PRODUCT(9000,J4),"")</f>
      </c>
    </row>
    <row r="5" spans="1:11" ht="26.5" customHeight="1">
      <c r="A5" s="4"/>
      <c r="B5" s="4"/>
      <c r="C5" s="4"/>
      <c r="D5" s="7"/>
      <c r="E5" s="4"/>
      <c r="F5"/>
      <c r="G5" s="4" t="s">
        <v>19</v>
      </c>
      <c r="H5" s="6"/>
      <c r="I5" s="6" t="s">
        <v>20</v>
      </c>
      <c r="J5" s="4"/>
      <c r="K5" s="6">
        <f>IF(J5&gt;0,PRODUCT(9000,J5),"")</f>
      </c>
    </row>
    <row r="6" spans="1:11" ht="23" customHeight="1">
      <c r="A6" s="4" t="s">
        <v>21</v>
      </c>
      <c r="B6" s="4" t="s">
        <v>22</v>
      </c>
      <c r="C6" s="4"/>
      <c r="D6" s="5" t="s">
        <v>23</v>
      </c>
      <c r="E6" s="4"/>
      <c r="F6"/>
      <c r="G6" s="4" t="s">
        <v>24</v>
      </c>
      <c r="H6" s="6" t="s">
        <v>25</v>
      </c>
      <c r="I6" s="6" t="s">
        <v>26</v>
      </c>
      <c r="J6" s="4"/>
      <c r="K6" s="6">
        <f>IF(J6&gt;0,PRODUCT(2400,J6),"")</f>
      </c>
    </row>
    <row r="7" spans="1:11" ht="23" customHeight="1">
      <c r="A7" s="4"/>
      <c r="B7" s="4"/>
      <c r="C7" s="4"/>
      <c r="D7" s="7"/>
      <c r="E7" s="4"/>
      <c r="F7"/>
      <c r="G7" s="4" t="s">
        <v>27</v>
      </c>
      <c r="H7" s="6" t="s">
        <v>28</v>
      </c>
      <c r="I7" s="6" t="s">
        <v>29</v>
      </c>
      <c r="J7" s="4"/>
      <c r="K7" s="6">
        <f>IF(J7&gt;0,PRODUCT(2400,J7),"")</f>
      </c>
    </row>
    <row r="8" spans="1:11" ht="23" customHeight="1">
      <c r="A8" s="4"/>
      <c r="B8" s="4"/>
      <c r="C8" s="4"/>
      <c r="D8" s="7"/>
      <c r="E8" s="4"/>
      <c r="F8"/>
      <c r="G8" s="4" t="s">
        <v>30</v>
      </c>
      <c r="H8" s="6" t="s">
        <v>31</v>
      </c>
      <c r="I8" s="6" t="s">
        <v>32</v>
      </c>
      <c r="J8" s="4"/>
      <c r="K8" s="6">
        <f>IF(J8&gt;0,PRODUCT(2400,J8),"")</f>
      </c>
    </row>
    <row r="9" spans="1:11" ht="23" customHeight="1">
      <c r="A9" s="4"/>
      <c r="B9" s="4"/>
      <c r="C9" s="4"/>
      <c r="D9" s="7"/>
      <c r="E9" s="4"/>
      <c r="F9"/>
      <c r="G9" s="4" t="s">
        <v>33</v>
      </c>
      <c r="H9" s="6" t="s">
        <v>34</v>
      </c>
      <c r="I9" s="6" t="s">
        <v>35</v>
      </c>
      <c r="J9" s="4"/>
      <c r="K9" s="6">
        <f>IF(J9&gt;0,PRODUCT(2400,J9),"")</f>
      </c>
    </row>
    <row r="10" spans="1:11" ht="23" customHeight="1">
      <c r="A10" s="4" t="s">
        <v>36</v>
      </c>
      <c r="B10" s="4" t="s">
        <v>37</v>
      </c>
      <c r="C10" s="4"/>
      <c r="D10" s="5" t="s">
        <v>38</v>
      </c>
      <c r="E10" s="4"/>
      <c r="F10"/>
      <c r="G10" s="4" t="s">
        <v>39</v>
      </c>
      <c r="H10" s="6" t="s">
        <v>40</v>
      </c>
      <c r="I10" s="6" t="s">
        <v>41</v>
      </c>
      <c r="J10" s="4"/>
      <c r="K10" s="6">
        <f>IF(J10&gt;0,PRODUCT(300,J10),"")</f>
      </c>
    </row>
    <row r="11" spans="1:11" ht="23" customHeight="1">
      <c r="A11" s="4"/>
      <c r="B11" s="4"/>
      <c r="C11" s="4"/>
      <c r="D11" s="7"/>
      <c r="E11" s="4"/>
      <c r="F11"/>
      <c r="G11" s="4" t="s">
        <v>42</v>
      </c>
      <c r="H11" s="6" t="s">
        <v>43</v>
      </c>
      <c r="I11" s="6" t="s">
        <v>44</v>
      </c>
      <c r="J11" s="4"/>
      <c r="K11" s="6">
        <f>IF(J11&gt;0,PRODUCT(300,J11),"")</f>
      </c>
    </row>
    <row r="12" spans="1:11" ht="23" customHeight="1">
      <c r="A12" s="4"/>
      <c r="B12" s="4"/>
      <c r="C12" s="4"/>
      <c r="D12" s="7"/>
      <c r="E12" s="4"/>
      <c r="F12"/>
      <c r="G12" s="4" t="s">
        <v>45</v>
      </c>
      <c r="H12" s="6" t="s">
        <v>46</v>
      </c>
      <c r="I12" s="6" t="s">
        <v>47</v>
      </c>
      <c r="J12" s="4"/>
      <c r="K12" s="6">
        <f>IF(J12&gt;0,PRODUCT(300,J12),"")</f>
      </c>
    </row>
    <row r="13" spans="1:11" ht="23" customHeight="1">
      <c r="A13" s="4"/>
      <c r="B13" s="4"/>
      <c r="C13" s="4"/>
      <c r="D13" s="7"/>
      <c r="E13" s="4"/>
      <c r="F13"/>
      <c r="G13" s="4" t="s">
        <v>48</v>
      </c>
      <c r="H13" s="6" t="s">
        <v>49</v>
      </c>
      <c r="I13" s="6" t="s">
        <v>50</v>
      </c>
      <c r="J13" s="4"/>
      <c r="K13" s="6">
        <f>IF(J13&gt;0,PRODUCT(300,J13),"")</f>
      </c>
    </row>
    <row r="14" spans="1:11" customHeight="1">
      <c r="A14" s="4" t="s">
        <v>51</v>
      </c>
      <c r="B14" s="4" t="s">
        <v>52</v>
      </c>
      <c r="C14" s="4"/>
      <c r="D14" s="5" t="s">
        <v>53</v>
      </c>
      <c r="E14" s="4"/>
      <c r="F14"/>
      <c r="G14" s="4" t="s">
        <v>54</v>
      </c>
      <c r="H14" s="6" t="s">
        <v>55</v>
      </c>
      <c r="I14" s="6" t="s">
        <v>56</v>
      </c>
      <c r="J14" s="4"/>
      <c r="K14" s="6">
        <f>IF(J14&gt;0,PRODUCT(1100,J14),"")</f>
      </c>
    </row>
    <row r="15" spans="1:11" customHeight="1">
      <c r="A15" s="4"/>
      <c r="B15" s="4"/>
      <c r="C15" s="4"/>
      <c r="D15" s="7"/>
      <c r="E15" s="4"/>
      <c r="F15"/>
      <c r="G15" s="4" t="s">
        <v>57</v>
      </c>
      <c r="H15" s="6"/>
      <c r="I15" s="6" t="s">
        <v>58</v>
      </c>
      <c r="J15" s="4"/>
      <c r="K15" s="6">
        <f>IF(J15&gt;0,PRODUCT(1100,J15),"")</f>
      </c>
    </row>
    <row r="16" spans="1:11" customHeight="1">
      <c r="A16" s="4"/>
      <c r="B16" s="4"/>
      <c r="C16" s="4"/>
      <c r="D16" s="7"/>
      <c r="E16" s="4"/>
      <c r="F16"/>
      <c r="G16" s="4" t="s">
        <v>59</v>
      </c>
      <c r="H16" s="6"/>
      <c r="I16" s="6" t="s">
        <v>60</v>
      </c>
      <c r="J16" s="4"/>
      <c r="K16" s="6">
        <f>IF(J16&gt;0,PRODUCT(1100,J16),"")</f>
      </c>
    </row>
    <row r="17" spans="1:11" customHeight="1">
      <c r="A17" s="4"/>
      <c r="B17" s="4"/>
      <c r="C17" s="4"/>
      <c r="D17" s="7"/>
      <c r="E17" s="4"/>
      <c r="F17"/>
      <c r="G17" s="4" t="s">
        <v>61</v>
      </c>
      <c r="H17" s="6"/>
      <c r="I17" s="6" t="s">
        <v>62</v>
      </c>
      <c r="J17" s="4"/>
      <c r="K17" s="6">
        <f>IF(J17&gt;0,PRODUCT(1100,J17),"")</f>
      </c>
    </row>
    <row r="18" spans="1:11" customHeight="1">
      <c r="A18" s="4"/>
      <c r="B18" s="4"/>
      <c r="C18" s="4"/>
      <c r="D18" s="7"/>
      <c r="E18" s="4"/>
      <c r="F18"/>
      <c r="G18" s="4" t="s">
        <v>63</v>
      </c>
      <c r="H18" s="6"/>
      <c r="I18" s="6" t="s">
        <v>64</v>
      </c>
      <c r="J18" s="4"/>
      <c r="K18" s="6">
        <f>IF(J18&gt;0,PRODUCT(1100,J18),"")</f>
      </c>
    </row>
    <row r="19" spans="1:11" customHeight="1">
      <c r="A19" s="4"/>
      <c r="B19" s="4"/>
      <c r="C19" s="4"/>
      <c r="D19" s="7"/>
      <c r="E19" s="4"/>
      <c r="F19"/>
      <c r="G19" s="4" t="s">
        <v>65</v>
      </c>
      <c r="H19" s="6"/>
      <c r="I19" s="6" t="s">
        <v>66</v>
      </c>
      <c r="J19" s="4"/>
      <c r="K19" s="6">
        <f>IF(J19&gt;0,PRODUCT(1100,J19),"")</f>
      </c>
    </row>
    <row r="20" spans="1:11" customHeight="1">
      <c r="A20" s="4"/>
      <c r="B20" s="4"/>
      <c r="C20" s="4"/>
      <c r="D20" s="7"/>
      <c r="E20" s="4"/>
      <c r="F20"/>
      <c r="G20" s="4" t="s">
        <v>67</v>
      </c>
      <c r="H20" s="6"/>
      <c r="I20" s="6" t="s">
        <v>68</v>
      </c>
      <c r="J20" s="4"/>
      <c r="K20" s="6">
        <f>IF(J20&gt;0,PRODUCT(1100,J20),"")</f>
      </c>
    </row>
    <row r="21" spans="1:11" customHeight="1">
      <c r="A21" s="4"/>
      <c r="B21" s="4"/>
      <c r="C21" s="4"/>
      <c r="D21" s="7"/>
      <c r="E21" s="4"/>
      <c r="F21"/>
      <c r="G21" s="4" t="s">
        <v>69</v>
      </c>
      <c r="H21" s="6"/>
      <c r="I21" s="6" t="s">
        <v>70</v>
      </c>
      <c r="J21" s="4"/>
      <c r="K21" s="6">
        <f>IF(J21&gt;0,PRODUCT(1100,J21),"")</f>
      </c>
    </row>
    <row r="22" spans="1:11" s="1" customFormat="1" customHeight="1">
      <c r="A22" s="3" t="s">
        <v>71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s="1" customFormat="1" customHeight="1">
      <c r="A23" s="3" t="s">
        <v>72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91" customHeight="1">
      <c r="A24" s="4" t="s">
        <v>73</v>
      </c>
      <c r="B24" s="4" t="s">
        <v>74</v>
      </c>
      <c r="C24" s="4"/>
      <c r="D24" s="5" t="s">
        <v>75</v>
      </c>
      <c r="E24" s="4"/>
      <c r="F24" t="s">
        <v>76</v>
      </c>
      <c r="G24" s="4"/>
      <c r="H24" s="6" t="s">
        <v>77</v>
      </c>
      <c r="I24" s="6"/>
      <c r="J24" s="4"/>
      <c r="K24" s="6"/>
    </row>
    <row r="25" spans="1:11" ht="45.5" customHeight="1">
      <c r="A25" s="4" t="s">
        <v>78</v>
      </c>
      <c r="B25" s="4" t="s">
        <v>79</v>
      </c>
      <c r="C25" s="4"/>
      <c r="D25" s="5" t="s">
        <v>80</v>
      </c>
      <c r="E25" s="4"/>
      <c r="F25" t="s">
        <v>81</v>
      </c>
      <c r="G25" s="4"/>
      <c r="H25" s="6" t="s">
        <v>82</v>
      </c>
      <c r="I25" s="6"/>
      <c r="J25" s="4"/>
      <c r="K25" s="6"/>
    </row>
    <row r="26" spans="1:11" ht="45.5" customHeight="1">
      <c r="A26" s="4"/>
      <c r="B26" s="4"/>
      <c r="C26" s="4"/>
      <c r="D26" s="7"/>
      <c r="E26" s="4"/>
      <c r="F26"/>
      <c r="G26" s="4"/>
      <c r="H26" s="6" t="s">
        <v>83</v>
      </c>
      <c r="I26" s="6"/>
      <c r="J26" s="4"/>
      <c r="K26" s="6"/>
    </row>
    <row r="27" spans="1:11" ht="23" customHeight="1">
      <c r="A27" s="4" t="s">
        <v>84</v>
      </c>
      <c r="B27" s="4" t="s">
        <v>85</v>
      </c>
      <c r="C27" s="4"/>
      <c r="D27" s="5" t="s">
        <v>86</v>
      </c>
      <c r="E27" s="4"/>
      <c r="F27" t="s">
        <v>87</v>
      </c>
      <c r="G27" s="4"/>
      <c r="H27" s="6" t="s">
        <v>88</v>
      </c>
      <c r="I27" s="6" t="s">
        <v>89</v>
      </c>
      <c r="J27" s="4"/>
      <c r="K27" s="6">
        <f>IF(J27&gt;0,PRODUCT(125,J27),"")</f>
      </c>
    </row>
    <row r="28" spans="1:11" ht="23" customHeight="1">
      <c r="A28" s="4"/>
      <c r="B28" s="4"/>
      <c r="C28" s="4"/>
      <c r="D28" s="7"/>
      <c r="E28" s="4"/>
      <c r="F28"/>
      <c r="G28" s="4"/>
      <c r="H28" s="6" t="s">
        <v>90</v>
      </c>
      <c r="I28" s="6" t="s">
        <v>91</v>
      </c>
      <c r="J28" s="4"/>
      <c r="K28" s="6">
        <f>IF(J28&gt;0,PRODUCT(200,J28),"")</f>
      </c>
    </row>
    <row r="29" spans="1:11" ht="23" customHeight="1">
      <c r="A29" s="4"/>
      <c r="B29" s="4"/>
      <c r="C29" s="4"/>
      <c r="D29" s="7"/>
      <c r="E29" s="4"/>
      <c r="F29"/>
      <c r="G29" s="4"/>
      <c r="H29" s="6" t="s">
        <v>92</v>
      </c>
      <c r="I29" s="6" t="s">
        <v>93</v>
      </c>
      <c r="J29" s="4"/>
      <c r="K29" s="6">
        <f>IF(J29&gt;0,PRODUCT(795,J29),"")</f>
      </c>
    </row>
    <row r="30" spans="1:11" ht="23" customHeight="1">
      <c r="A30" s="4"/>
      <c r="B30" s="4"/>
      <c r="C30" s="4"/>
      <c r="D30" s="7"/>
      <c r="E30" s="4"/>
      <c r="F30"/>
      <c r="G30" s="4"/>
      <c r="H30" s="6" t="s">
        <v>94</v>
      </c>
      <c r="I30" s="6" t="s">
        <v>95</v>
      </c>
      <c r="J30" s="4"/>
      <c r="K30" s="6">
        <f>IF(J30&gt;0,PRODUCT(125,J30),"")</f>
      </c>
    </row>
    <row r="31" spans="1:11" ht="18" customHeight="1">
      <c r="A31" s="4" t="s">
        <v>96</v>
      </c>
      <c r="B31" s="4" t="s">
        <v>97</v>
      </c>
      <c r="C31" s="4"/>
      <c r="D31" s="5" t="s">
        <v>98</v>
      </c>
      <c r="E31" s="4"/>
      <c r="F31" t="s">
        <v>99</v>
      </c>
      <c r="G31" s="4"/>
      <c r="H31" s="6" t="s">
        <v>100</v>
      </c>
      <c r="I31" s="6" t="s">
        <v>101</v>
      </c>
      <c r="J31" s="4"/>
      <c r="K31" s="6">
        <f>IF(J31&gt;0,PRODUCT(165,J31),"")</f>
      </c>
    </row>
    <row r="32" spans="1:11" ht="18" customHeight="1">
      <c r="A32" s="4"/>
      <c r="B32" s="4"/>
      <c r="C32" s="4"/>
      <c r="D32" s="7"/>
      <c r="E32" s="4"/>
      <c r="F32"/>
      <c r="G32" s="4"/>
      <c r="H32" s="6" t="s">
        <v>102</v>
      </c>
      <c r="I32" s="6" t="s">
        <v>103</v>
      </c>
      <c r="J32" s="4"/>
      <c r="K32" s="6">
        <f>IF(J32&gt;0,PRODUCT(105,J32),"")</f>
      </c>
    </row>
    <row r="33" spans="1:11" ht="18" customHeight="1">
      <c r="A33" s="4"/>
      <c r="B33" s="4"/>
      <c r="C33" s="4"/>
      <c r="D33" s="7"/>
      <c r="E33" s="4"/>
      <c r="F33"/>
      <c r="G33" s="4"/>
      <c r="H33" s="6" t="s">
        <v>104</v>
      </c>
      <c r="I33" s="6" t="s">
        <v>105</v>
      </c>
      <c r="J33" s="4"/>
      <c r="K33" s="6">
        <f>IF(J33&gt;0,PRODUCT(105,J33),"")</f>
      </c>
    </row>
    <row r="34" spans="1:11" ht="18" customHeight="1">
      <c r="A34" s="4"/>
      <c r="B34" s="4"/>
      <c r="C34" s="4"/>
      <c r="D34" s="7"/>
      <c r="E34" s="4"/>
      <c r="F34"/>
      <c r="G34" s="4"/>
      <c r="H34" s="6" t="s">
        <v>106</v>
      </c>
      <c r="I34" s="6" t="s">
        <v>107</v>
      </c>
      <c r="J34" s="4"/>
      <c r="K34" s="6">
        <f>IF(J34&gt;0,PRODUCT(105,J34),"")</f>
      </c>
    </row>
    <row r="35" spans="1:11" ht="19" customHeight="1">
      <c r="A35" s="4"/>
      <c r="B35" s="4"/>
      <c r="C35" s="4"/>
      <c r="D35" s="7"/>
      <c r="E35" s="4"/>
      <c r="F35"/>
      <c r="G35" s="4"/>
      <c r="H35" s="6" t="s">
        <v>108</v>
      </c>
      <c r="I35" s="6" t="s">
        <v>109</v>
      </c>
      <c r="J35" s="4"/>
      <c r="K35" s="6">
        <f>IF(J35&gt;0,PRODUCT(635,J35),"")</f>
      </c>
    </row>
    <row r="36" spans="1:11" s="1" customFormat="1" customHeight="1">
      <c r="A36" s="3" t="s">
        <v>110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45.5" customHeight="1">
      <c r="A37" s="4" t="s">
        <v>111</v>
      </c>
      <c r="B37" s="4" t="s">
        <v>112</v>
      </c>
      <c r="C37" s="4"/>
      <c r="D37" s="5" t="s">
        <v>113</v>
      </c>
      <c r="E37" s="4"/>
      <c r="F37" t="s">
        <v>114</v>
      </c>
      <c r="G37" s="4"/>
      <c r="H37" s="6" t="s">
        <v>115</v>
      </c>
      <c r="I37" s="6"/>
      <c r="J37" s="4"/>
      <c r="K37" s="6"/>
    </row>
    <row r="38" spans="1:11" ht="45.5" customHeight="1">
      <c r="A38" s="4"/>
      <c r="B38" s="4"/>
      <c r="C38" s="4"/>
      <c r="D38" s="7"/>
      <c r="E38" s="4"/>
      <c r="F38"/>
      <c r="G38" s="4"/>
      <c r="H38" s="6" t="s">
        <v>116</v>
      </c>
      <c r="I38" s="6"/>
      <c r="J38" s="4"/>
      <c r="K38" s="6"/>
    </row>
    <row r="39" spans="1:11" ht="18" customHeight="1">
      <c r="A39" s="4" t="s">
        <v>117</v>
      </c>
      <c r="B39" s="4" t="s">
        <v>118</v>
      </c>
      <c r="C39" s="4"/>
      <c r="D39" s="5" t="s">
        <v>119</v>
      </c>
      <c r="E39" s="4"/>
      <c r="F39" t="s">
        <v>120</v>
      </c>
      <c r="G39" s="4"/>
      <c r="H39" s="6" t="s">
        <v>121</v>
      </c>
      <c r="I39" s="6" t="s">
        <v>122</v>
      </c>
      <c r="J39" s="4"/>
      <c r="K39" s="6">
        <f>IF(J39&gt;0,PRODUCT(120,J39),"")</f>
      </c>
    </row>
    <row r="40" spans="1:11" ht="18" customHeight="1">
      <c r="A40" s="4"/>
      <c r="B40" s="4"/>
      <c r="C40" s="4"/>
      <c r="D40" s="7"/>
      <c r="E40" s="4"/>
      <c r="F40"/>
      <c r="G40" s="4"/>
      <c r="H40" s="6" t="s">
        <v>123</v>
      </c>
      <c r="I40" s="6" t="s">
        <v>124</v>
      </c>
      <c r="J40" s="4"/>
      <c r="K40" s="6">
        <f>IF(J40&gt;0,PRODUCT(185,J40),"")</f>
      </c>
    </row>
    <row r="41" spans="1:11" ht="18" customHeight="1">
      <c r="A41" s="4"/>
      <c r="B41" s="4"/>
      <c r="C41" s="4"/>
      <c r="D41" s="7"/>
      <c r="E41" s="4"/>
      <c r="F41"/>
      <c r="G41" s="4"/>
      <c r="H41" s="6" t="s">
        <v>125</v>
      </c>
      <c r="I41" s="6" t="s">
        <v>126</v>
      </c>
      <c r="J41" s="4"/>
      <c r="K41" s="6">
        <f>IF(J41&gt;0,PRODUCT(120,J41),"")</f>
      </c>
    </row>
    <row r="42" spans="1:11" ht="18" customHeight="1">
      <c r="A42" s="4"/>
      <c r="B42" s="4"/>
      <c r="C42" s="4"/>
      <c r="D42" s="7"/>
      <c r="E42" s="4"/>
      <c r="F42"/>
      <c r="G42" s="4"/>
      <c r="H42" s="6" t="s">
        <v>127</v>
      </c>
      <c r="I42" s="6" t="s">
        <v>128</v>
      </c>
      <c r="J42" s="4"/>
      <c r="K42" s="6">
        <f>IF(J42&gt;0,PRODUCT(120,J42),"")</f>
      </c>
    </row>
    <row r="43" spans="1:11" ht="19" customHeight="1">
      <c r="A43" s="4"/>
      <c r="B43" s="4"/>
      <c r="C43" s="4"/>
      <c r="D43" s="7"/>
      <c r="E43" s="4"/>
      <c r="F43"/>
      <c r="G43" s="4"/>
      <c r="H43" s="6" t="s">
        <v>129</v>
      </c>
      <c r="I43" s="6" t="s">
        <v>130</v>
      </c>
      <c r="J43" s="4"/>
      <c r="K43" s="6">
        <f>IF(J43&gt;0,PRODUCT(735,J43),"")</f>
      </c>
    </row>
    <row r="44" spans="1:11" ht="23" customHeight="1">
      <c r="A44" s="4" t="s">
        <v>131</v>
      </c>
      <c r="B44" s="4" t="s">
        <v>132</v>
      </c>
      <c r="C44" s="4"/>
      <c r="D44" s="5" t="s">
        <v>133</v>
      </c>
      <c r="E44" s="4"/>
      <c r="F44" t="s">
        <v>134</v>
      </c>
      <c r="G44" s="4"/>
      <c r="H44" s="6" t="s">
        <v>135</v>
      </c>
      <c r="I44" s="6" t="s">
        <v>136</v>
      </c>
      <c r="J44" s="4"/>
      <c r="K44" s="6">
        <f>IF(J44&gt;0,PRODUCT(155,J44),"")</f>
      </c>
    </row>
    <row r="45" spans="1:11" ht="23" customHeight="1">
      <c r="A45" s="4"/>
      <c r="B45" s="4"/>
      <c r="C45" s="4"/>
      <c r="D45" s="7"/>
      <c r="E45" s="4"/>
      <c r="F45"/>
      <c r="G45" s="4"/>
      <c r="H45" s="6" t="s">
        <v>137</v>
      </c>
      <c r="I45" s="6" t="s">
        <v>138</v>
      </c>
      <c r="J45" s="4"/>
      <c r="K45" s="6">
        <f>IF(J45&gt;0,PRODUCT(250,J45),"")</f>
      </c>
    </row>
    <row r="46" spans="1:11" ht="23" customHeight="1">
      <c r="A46" s="4"/>
      <c r="B46" s="4"/>
      <c r="C46" s="4"/>
      <c r="D46" s="7"/>
      <c r="E46" s="4"/>
      <c r="F46"/>
      <c r="G46" s="4"/>
      <c r="H46" s="6" t="s">
        <v>139</v>
      </c>
      <c r="I46" s="6" t="s">
        <v>140</v>
      </c>
      <c r="J46" s="4"/>
      <c r="K46" s="6">
        <f>IF(J46&gt;0,PRODUCT(1035,J46),"")</f>
      </c>
    </row>
    <row r="47" spans="1:11" ht="23" customHeight="1">
      <c r="A47" s="4"/>
      <c r="B47" s="4"/>
      <c r="C47" s="4"/>
      <c r="D47" s="7"/>
      <c r="E47" s="4"/>
      <c r="F47"/>
      <c r="G47" s="4"/>
      <c r="H47" s="6" t="s">
        <v>141</v>
      </c>
      <c r="I47" s="6" t="s">
        <v>142</v>
      </c>
      <c r="J47" s="4"/>
      <c r="K47" s="6">
        <f>IF(J47&gt;0,PRODUCT(155,J47),"")</f>
      </c>
    </row>
    <row r="48" spans="1:11" ht="30.5" customHeight="1">
      <c r="A48" s="4" t="s">
        <v>143</v>
      </c>
      <c r="B48" s="4" t="s">
        <v>144</v>
      </c>
      <c r="C48" s="4"/>
      <c r="D48" s="5" t="s">
        <v>145</v>
      </c>
      <c r="E48" s="4"/>
      <c r="F48" t="s">
        <v>146</v>
      </c>
      <c r="G48" s="4"/>
      <c r="H48" s="6" t="s">
        <v>147</v>
      </c>
      <c r="I48" s="6"/>
      <c r="J48" s="4"/>
      <c r="K48" s="6"/>
    </row>
    <row r="49" spans="1:11" ht="30.5" customHeight="1">
      <c r="A49" s="4"/>
      <c r="B49" s="4"/>
      <c r="C49" s="4"/>
      <c r="D49" s="7"/>
      <c r="E49" s="4"/>
      <c r="F49"/>
      <c r="G49" s="4"/>
      <c r="H49" s="6" t="s">
        <v>148</v>
      </c>
      <c r="I49" s="6"/>
      <c r="J49" s="4"/>
      <c r="K49" s="6"/>
    </row>
    <row r="50" spans="1:11" ht="30.5" customHeight="1">
      <c r="A50" s="4"/>
      <c r="B50" s="4"/>
      <c r="C50" s="4"/>
      <c r="D50" s="7"/>
      <c r="E50" s="4"/>
      <c r="F50"/>
      <c r="G50" s="4"/>
      <c r="H50" s="6" t="s">
        <v>149</v>
      </c>
      <c r="I50" s="6"/>
      <c r="J50" s="4"/>
      <c r="K50" s="6"/>
    </row>
    <row r="51" spans="1:11" s="1" customFormat="1" customHeight="1">
      <c r="A51" s="3" t="s">
        <v>150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23" customHeight="1">
      <c r="A52" s="4" t="s">
        <v>151</v>
      </c>
      <c r="B52" s="4" t="s">
        <v>152</v>
      </c>
      <c r="C52" s="4"/>
      <c r="D52" s="5" t="s">
        <v>153</v>
      </c>
      <c r="E52" s="4"/>
      <c r="F52" t="s">
        <v>154</v>
      </c>
      <c r="G52" s="4"/>
      <c r="H52" s="6" t="s">
        <v>155</v>
      </c>
      <c r="I52" s="6" t="s">
        <v>156</v>
      </c>
      <c r="J52" s="4"/>
      <c r="K52" s="6">
        <f>IF(J52&gt;0,PRODUCT(130,J52),"")</f>
      </c>
    </row>
    <row r="53" spans="1:11" ht="23" customHeight="1">
      <c r="A53" s="4"/>
      <c r="B53" s="4"/>
      <c r="C53" s="4"/>
      <c r="D53" s="7"/>
      <c r="E53" s="4"/>
      <c r="F53"/>
      <c r="G53" s="4"/>
      <c r="H53" s="6" t="s">
        <v>157</v>
      </c>
      <c r="I53" s="6" t="s">
        <v>158</v>
      </c>
      <c r="J53" s="4"/>
      <c r="K53" s="6">
        <f>IF(J53&gt;0,PRODUCT(210,J53),"")</f>
      </c>
    </row>
    <row r="54" spans="1:11" ht="23" customHeight="1">
      <c r="A54" s="4"/>
      <c r="B54" s="4"/>
      <c r="C54" s="4"/>
      <c r="D54" s="7"/>
      <c r="E54" s="4"/>
      <c r="F54"/>
      <c r="G54" s="4"/>
      <c r="H54" s="6" t="s">
        <v>159</v>
      </c>
      <c r="I54" s="6" t="s">
        <v>160</v>
      </c>
      <c r="J54" s="4"/>
      <c r="K54" s="6">
        <f>IF(J54&gt;0,PRODUCT(130,J54),"")</f>
      </c>
    </row>
    <row r="55" spans="1:11" ht="23" customHeight="1">
      <c r="A55" s="4"/>
      <c r="B55" s="4"/>
      <c r="C55" s="4"/>
      <c r="D55" s="7"/>
      <c r="E55" s="4"/>
      <c r="F55"/>
      <c r="G55" s="4"/>
      <c r="H55" s="6" t="s">
        <v>161</v>
      </c>
      <c r="I55" s="6" t="s">
        <v>162</v>
      </c>
      <c r="J55" s="4"/>
      <c r="K55" s="6">
        <f>IF(J55&gt;0,PRODUCT(845,J55),"")</f>
      </c>
    </row>
    <row r="56" spans="1:11" ht="23" customHeight="1">
      <c r="A56" s="4" t="s">
        <v>163</v>
      </c>
      <c r="B56" s="4" t="s">
        <v>164</v>
      </c>
      <c r="C56" s="4"/>
      <c r="D56" s="5" t="s">
        <v>165</v>
      </c>
      <c r="E56" s="4"/>
      <c r="F56" t="s">
        <v>166</v>
      </c>
      <c r="G56" s="4"/>
      <c r="H56" s="6" t="s">
        <v>167</v>
      </c>
      <c r="I56" s="6" t="s">
        <v>168</v>
      </c>
      <c r="J56" s="4"/>
      <c r="K56" s="6">
        <f>IF(J56&gt;0,PRODUCT(130,J56),"")</f>
      </c>
    </row>
    <row r="57" spans="1:11" ht="23" customHeight="1">
      <c r="A57" s="4"/>
      <c r="B57" s="4"/>
      <c r="C57" s="4"/>
      <c r="D57" s="7"/>
      <c r="E57" s="4"/>
      <c r="F57"/>
      <c r="G57" s="4"/>
      <c r="H57" s="6" t="s">
        <v>169</v>
      </c>
      <c r="I57" s="6" t="s">
        <v>170</v>
      </c>
      <c r="J57" s="4"/>
      <c r="K57" s="6">
        <f>IF(J57&gt;0,PRODUCT(210,J57),"")</f>
      </c>
    </row>
    <row r="58" spans="1:11" ht="23" customHeight="1">
      <c r="A58" s="4"/>
      <c r="B58" s="4"/>
      <c r="C58" s="4"/>
      <c r="D58" s="7"/>
      <c r="E58" s="4"/>
      <c r="F58"/>
      <c r="G58" s="4"/>
      <c r="H58" s="6" t="s">
        <v>171</v>
      </c>
      <c r="I58" s="6" t="s">
        <v>172</v>
      </c>
      <c r="J58" s="4"/>
      <c r="K58" s="6">
        <f>IF(J58&gt;0,PRODUCT(130,J58),"")</f>
      </c>
    </row>
    <row r="59" spans="1:11" ht="23" customHeight="1">
      <c r="A59" s="4"/>
      <c r="B59" s="4"/>
      <c r="C59" s="4"/>
      <c r="D59" s="7"/>
      <c r="E59" s="4"/>
      <c r="F59"/>
      <c r="G59" s="4"/>
      <c r="H59" s="6" t="s">
        <v>173</v>
      </c>
      <c r="I59" s="6" t="s">
        <v>174</v>
      </c>
      <c r="J59" s="4"/>
      <c r="K59" s="6">
        <f>IF(J59&gt;0,PRODUCT(845,J59),"")</f>
      </c>
    </row>
    <row r="60" spans="1:11" ht="18" customHeight="1">
      <c r="A60" s="4" t="s">
        <v>175</v>
      </c>
      <c r="B60" s="4" t="s">
        <v>176</v>
      </c>
      <c r="C60" s="4"/>
      <c r="D60" s="5" t="s">
        <v>177</v>
      </c>
      <c r="E60" s="4"/>
      <c r="F60" t="s">
        <v>178</v>
      </c>
      <c r="G60" s="4"/>
      <c r="H60" s="6" t="s">
        <v>179</v>
      </c>
      <c r="I60" s="6" t="s">
        <v>180</v>
      </c>
      <c r="J60" s="4"/>
      <c r="K60" s="6">
        <f>IF(J60&gt;0,PRODUCT(130,J60),"")</f>
      </c>
    </row>
    <row r="61" spans="1:11" ht="18" customHeight="1">
      <c r="A61" s="4"/>
      <c r="B61" s="4"/>
      <c r="C61" s="4"/>
      <c r="D61" s="7"/>
      <c r="E61" s="4"/>
      <c r="F61"/>
      <c r="G61" s="4"/>
      <c r="H61" s="6" t="s">
        <v>181</v>
      </c>
      <c r="I61" s="6" t="s">
        <v>182</v>
      </c>
      <c r="J61" s="4"/>
      <c r="K61" s="6">
        <f>IF(J61&gt;0,PRODUCT(210,J61),"")</f>
      </c>
    </row>
    <row r="62" spans="1:11" ht="18" customHeight="1">
      <c r="A62" s="4"/>
      <c r="B62" s="4"/>
      <c r="C62" s="4"/>
      <c r="D62" s="7"/>
      <c r="E62" s="4"/>
      <c r="F62"/>
      <c r="G62" s="4"/>
      <c r="H62" s="6" t="s">
        <v>183</v>
      </c>
      <c r="I62" s="6" t="s">
        <v>184</v>
      </c>
      <c r="J62" s="4"/>
      <c r="K62" s="6">
        <f>IF(J62&gt;0,PRODUCT(130,J62),"")</f>
      </c>
    </row>
    <row r="63" spans="1:11" ht="18" customHeight="1">
      <c r="A63" s="4"/>
      <c r="B63" s="4"/>
      <c r="C63" s="4"/>
      <c r="D63" s="7"/>
      <c r="E63" s="4"/>
      <c r="F63"/>
      <c r="G63" s="4"/>
      <c r="H63" s="6" t="s">
        <v>185</v>
      </c>
      <c r="I63" s="6" t="s">
        <v>186</v>
      </c>
      <c r="J63" s="4"/>
      <c r="K63" s="6">
        <f>IF(J63&gt;0,PRODUCT(130,J63),"")</f>
      </c>
    </row>
    <row r="64" spans="1:11" ht="19" customHeight="1">
      <c r="A64" s="4"/>
      <c r="B64" s="4"/>
      <c r="C64" s="4"/>
      <c r="D64" s="7"/>
      <c r="E64" s="4"/>
      <c r="F64"/>
      <c r="G64" s="4"/>
      <c r="H64" s="6" t="s">
        <v>187</v>
      </c>
      <c r="I64" s="6" t="s">
        <v>188</v>
      </c>
      <c r="J64" s="4"/>
      <c r="K64" s="6">
        <f>IF(J64&gt;0,PRODUCT(845,J64),"")</f>
      </c>
    </row>
    <row r="65" spans="1:11" ht="23" customHeight="1">
      <c r="A65" s="4" t="s">
        <v>189</v>
      </c>
      <c r="B65" s="4" t="s">
        <v>190</v>
      </c>
      <c r="C65" s="4"/>
      <c r="D65" s="5" t="s">
        <v>191</v>
      </c>
      <c r="E65" s="4"/>
      <c r="F65" t="s">
        <v>192</v>
      </c>
      <c r="G65" s="4"/>
      <c r="H65" s="6" t="s">
        <v>193</v>
      </c>
      <c r="I65" s="6" t="s">
        <v>194</v>
      </c>
      <c r="J65" s="4"/>
      <c r="K65" s="6">
        <f>IF(J65&gt;0,PRODUCT(130,J65),"")</f>
      </c>
    </row>
    <row r="66" spans="1:11" ht="23" customHeight="1">
      <c r="A66" s="4"/>
      <c r="B66" s="4"/>
      <c r="C66" s="4"/>
      <c r="D66" s="7"/>
      <c r="E66" s="4"/>
      <c r="F66"/>
      <c r="G66" s="4"/>
      <c r="H66" s="6" t="s">
        <v>195</v>
      </c>
      <c r="I66" s="6" t="s">
        <v>196</v>
      </c>
      <c r="J66" s="4"/>
      <c r="K66" s="6">
        <f>IF(J66&gt;0,PRODUCT(210,J66),"")</f>
      </c>
    </row>
    <row r="67" spans="1:11" ht="23" customHeight="1">
      <c r="A67" s="4"/>
      <c r="B67" s="4"/>
      <c r="C67" s="4"/>
      <c r="D67" s="7"/>
      <c r="E67" s="4"/>
      <c r="F67"/>
      <c r="G67" s="4"/>
      <c r="H67" s="6" t="s">
        <v>197</v>
      </c>
      <c r="I67" s="6" t="s">
        <v>198</v>
      </c>
      <c r="J67" s="4"/>
      <c r="K67" s="6">
        <f>IF(J67&gt;0,PRODUCT(130,J67),"")</f>
      </c>
    </row>
    <row r="68" spans="1:11" ht="23" customHeight="1">
      <c r="A68" s="4"/>
      <c r="B68" s="4"/>
      <c r="C68" s="4"/>
      <c r="D68" s="7"/>
      <c r="E68" s="4"/>
      <c r="F68"/>
      <c r="G68" s="4"/>
      <c r="H68" s="6" t="s">
        <v>199</v>
      </c>
      <c r="I68" s="6" t="s">
        <v>200</v>
      </c>
      <c r="J68" s="4"/>
      <c r="K68" s="6">
        <f>IF(J68&gt;0,PRODUCT(845,J68),"")</f>
      </c>
    </row>
    <row r="69" spans="1:11" ht="91" customHeight="1">
      <c r="A69" s="4" t="s">
        <v>201</v>
      </c>
      <c r="B69" s="4" t="s">
        <v>202</v>
      </c>
      <c r="C69" s="4"/>
      <c r="D69" s="5" t="s">
        <v>203</v>
      </c>
      <c r="E69" s="4"/>
      <c r="F69" t="s">
        <v>204</v>
      </c>
      <c r="G69" s="4"/>
      <c r="H69" s="6" t="s">
        <v>205</v>
      </c>
      <c r="I69" s="6"/>
      <c r="J69" s="4"/>
      <c r="K69" s="6"/>
    </row>
    <row r="70" spans="1:11" s="1" customFormat="1" customHeight="1">
      <c r="A70" s="3" t="s">
        <v>206</v>
      </c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91" customHeight="1">
      <c r="A71" s="4" t="s">
        <v>207</v>
      </c>
      <c r="B71" s="4" t="s">
        <v>208</v>
      </c>
      <c r="C71" s="4"/>
      <c r="D71" s="5" t="s">
        <v>209</v>
      </c>
      <c r="E71" s="4"/>
      <c r="F71" t="s">
        <v>210</v>
      </c>
      <c r="G71" s="4"/>
      <c r="H71" s="6" t="s">
        <v>211</v>
      </c>
      <c r="I71" s="6"/>
      <c r="J71" s="4"/>
      <c r="K71" s="6"/>
    </row>
    <row r="72" spans="1:11" ht="23" customHeight="1">
      <c r="A72" s="4" t="s">
        <v>212</v>
      </c>
      <c r="B72" s="4" t="s">
        <v>213</v>
      </c>
      <c r="C72" s="4"/>
      <c r="D72" s="5" t="s">
        <v>214</v>
      </c>
      <c r="E72" s="4"/>
      <c r="F72" t="s">
        <v>215</v>
      </c>
      <c r="G72" s="4"/>
      <c r="H72" s="6" t="s">
        <v>216</v>
      </c>
      <c r="I72" s="6" t="s">
        <v>217</v>
      </c>
      <c r="J72" s="4"/>
      <c r="K72" s="6">
        <f>IF(J72&gt;0,PRODUCT(145,J72),"")</f>
      </c>
    </row>
    <row r="73" spans="1:11" ht="23" customHeight="1">
      <c r="A73" s="4"/>
      <c r="B73" s="4"/>
      <c r="C73" s="4"/>
      <c r="D73" s="7"/>
      <c r="E73" s="4"/>
      <c r="F73"/>
      <c r="G73" s="4"/>
      <c r="H73" s="6" t="s">
        <v>218</v>
      </c>
      <c r="I73" s="6" t="s">
        <v>219</v>
      </c>
      <c r="J73" s="4"/>
      <c r="K73" s="6">
        <f>IF(J73&gt;0,PRODUCT(235,J73),"")</f>
      </c>
    </row>
    <row r="74" spans="1:11" ht="23" customHeight="1">
      <c r="A74" s="4"/>
      <c r="B74" s="4"/>
      <c r="C74" s="4"/>
      <c r="D74" s="7"/>
      <c r="E74" s="4"/>
      <c r="F74"/>
      <c r="G74" s="4"/>
      <c r="H74" s="6" t="s">
        <v>220</v>
      </c>
      <c r="I74" s="6" t="s">
        <v>221</v>
      </c>
      <c r="J74" s="4"/>
      <c r="K74" s="6">
        <f>IF(J74&gt;0,PRODUCT(145,J74),"")</f>
      </c>
    </row>
    <row r="75" spans="1:11" ht="23" customHeight="1">
      <c r="A75" s="4"/>
      <c r="B75" s="4"/>
      <c r="C75" s="4"/>
      <c r="D75" s="7"/>
      <c r="E75" s="4"/>
      <c r="F75"/>
      <c r="G75" s="4"/>
      <c r="H75" s="6" t="s">
        <v>222</v>
      </c>
      <c r="I75" s="6" t="s">
        <v>223</v>
      </c>
      <c r="J75" s="4"/>
      <c r="K75" s="6">
        <f>IF(J75&gt;0,PRODUCT(975,J75),"")</f>
      </c>
    </row>
    <row r="76" spans="1:11" ht="23" customHeight="1">
      <c r="A76" s="4" t="s">
        <v>224</v>
      </c>
      <c r="B76" s="4" t="s">
        <v>225</v>
      </c>
      <c r="C76" s="4"/>
      <c r="D76" s="5" t="s">
        <v>226</v>
      </c>
      <c r="E76" s="4"/>
      <c r="F76" t="s">
        <v>227</v>
      </c>
      <c r="G76" s="4"/>
      <c r="H76" s="6" t="s">
        <v>228</v>
      </c>
      <c r="I76" s="6" t="s">
        <v>229</v>
      </c>
      <c r="J76" s="4"/>
      <c r="K76" s="6">
        <f>IF(J76&gt;0,PRODUCT(145,J76),"")</f>
      </c>
    </row>
    <row r="77" spans="1:11" ht="23" customHeight="1">
      <c r="A77" s="4"/>
      <c r="B77" s="4"/>
      <c r="C77" s="4"/>
      <c r="D77" s="7"/>
      <c r="E77" s="4"/>
      <c r="F77"/>
      <c r="G77" s="4"/>
      <c r="H77" s="6" t="s">
        <v>230</v>
      </c>
      <c r="I77" s="6" t="s">
        <v>231</v>
      </c>
      <c r="J77" s="4"/>
      <c r="K77" s="6">
        <f>IF(J77&gt;0,PRODUCT(235,J77),"")</f>
      </c>
    </row>
    <row r="78" spans="1:11" ht="23" customHeight="1">
      <c r="A78" s="4"/>
      <c r="B78" s="4"/>
      <c r="C78" s="4"/>
      <c r="D78" s="7"/>
      <c r="E78" s="4"/>
      <c r="F78"/>
      <c r="G78" s="4"/>
      <c r="H78" s="6" t="s">
        <v>232</v>
      </c>
      <c r="I78" s="6" t="s">
        <v>233</v>
      </c>
      <c r="J78" s="4"/>
      <c r="K78" s="6">
        <f>IF(J78&gt;0,PRODUCT(145,J78),"")</f>
      </c>
    </row>
    <row r="79" spans="1:11" ht="23" customHeight="1">
      <c r="A79" s="4"/>
      <c r="B79" s="4"/>
      <c r="C79" s="4"/>
      <c r="D79" s="7"/>
      <c r="E79" s="4"/>
      <c r="F79"/>
      <c r="G79" s="4"/>
      <c r="H79" s="6" t="s">
        <v>234</v>
      </c>
      <c r="I79" s="6" t="s">
        <v>235</v>
      </c>
      <c r="J79" s="4"/>
      <c r="K79" s="6">
        <f>IF(J79&gt;0,PRODUCT(975,J79),"")</f>
      </c>
    </row>
    <row r="80" spans="1:11" ht="91" customHeight="1">
      <c r="A80" s="4" t="s">
        <v>236</v>
      </c>
      <c r="B80" s="4" t="s">
        <v>237</v>
      </c>
      <c r="C80" s="4"/>
      <c r="D80" s="5" t="s">
        <v>238</v>
      </c>
      <c r="E80" s="4"/>
      <c r="F80" t="s">
        <v>239</v>
      </c>
      <c r="G80" s="4"/>
      <c r="H80" s="6" t="s">
        <v>240</v>
      </c>
      <c r="I80" s="6"/>
      <c r="J80" s="4"/>
      <c r="K80" s="6"/>
    </row>
    <row r="81" spans="1:11" ht="18" customHeight="1">
      <c r="A81" s="4" t="s">
        <v>241</v>
      </c>
      <c r="B81" s="4" t="s">
        <v>242</v>
      </c>
      <c r="C81" s="4"/>
      <c r="D81" s="5" t="s">
        <v>243</v>
      </c>
      <c r="E81" s="4"/>
      <c r="F81" t="s">
        <v>244</v>
      </c>
      <c r="G81" s="4"/>
      <c r="H81" s="6" t="s">
        <v>245</v>
      </c>
      <c r="I81" s="6" t="s">
        <v>246</v>
      </c>
      <c r="J81" s="4"/>
      <c r="K81" s="6">
        <f>IF(J81&gt;0,PRODUCT(145,J81),"")</f>
      </c>
    </row>
    <row r="82" spans="1:11" ht="18" customHeight="1">
      <c r="A82" s="4"/>
      <c r="B82" s="4"/>
      <c r="C82" s="4"/>
      <c r="D82" s="7"/>
      <c r="E82" s="4"/>
      <c r="F82"/>
      <c r="G82" s="4"/>
      <c r="H82" s="6" t="s">
        <v>247</v>
      </c>
      <c r="I82" s="6" t="s">
        <v>248</v>
      </c>
      <c r="J82" s="4"/>
      <c r="K82" s="6">
        <f>IF(J82&gt;0,PRODUCT(235,J82),"")</f>
      </c>
    </row>
    <row r="83" spans="1:11" ht="18" customHeight="1">
      <c r="A83" s="4"/>
      <c r="B83" s="4"/>
      <c r="C83" s="4"/>
      <c r="D83" s="7"/>
      <c r="E83" s="4"/>
      <c r="F83"/>
      <c r="G83" s="4"/>
      <c r="H83" s="6" t="s">
        <v>249</v>
      </c>
      <c r="I83" s="6" t="s">
        <v>250</v>
      </c>
      <c r="J83" s="4"/>
      <c r="K83" s="6">
        <f>IF(J83&gt;0,PRODUCT(145,J83),"")</f>
      </c>
    </row>
    <row r="84" spans="1:11" ht="18" customHeight="1">
      <c r="A84" s="4"/>
      <c r="B84" s="4"/>
      <c r="C84" s="4"/>
      <c r="D84" s="7"/>
      <c r="E84" s="4"/>
      <c r="F84"/>
      <c r="G84" s="4"/>
      <c r="H84" s="6" t="s">
        <v>251</v>
      </c>
      <c r="I84" s="6" t="s">
        <v>252</v>
      </c>
      <c r="J84" s="4"/>
      <c r="K84" s="6">
        <f>IF(J84&gt;0,PRODUCT(145,J84),"")</f>
      </c>
    </row>
    <row r="85" spans="1:11" ht="19" customHeight="1">
      <c r="A85" s="4"/>
      <c r="B85" s="4"/>
      <c r="C85" s="4"/>
      <c r="D85" s="7"/>
      <c r="E85" s="4"/>
      <c r="F85"/>
      <c r="G85" s="4"/>
      <c r="H85" s="6" t="s">
        <v>253</v>
      </c>
      <c r="I85" s="6" t="s">
        <v>254</v>
      </c>
      <c r="J85" s="4"/>
      <c r="K85" s="6">
        <f>IF(J85&gt;0,PRODUCT(975,J85),"")</f>
      </c>
    </row>
    <row r="86" spans="1:11" ht="18" customHeight="1">
      <c r="A86" s="4" t="s">
        <v>255</v>
      </c>
      <c r="B86" s="4"/>
      <c r="C86" s="4"/>
      <c r="D86" s="5" t="s">
        <v>256</v>
      </c>
      <c r="E86" s="4"/>
      <c r="F86" t="s">
        <v>257</v>
      </c>
      <c r="G86" s="4"/>
      <c r="H86" s="6" t="s">
        <v>258</v>
      </c>
      <c r="I86" s="6"/>
      <c r="J86" s="4"/>
      <c r="K86" s="6"/>
    </row>
    <row r="87" spans="1:11" ht="18" customHeight="1">
      <c r="A87" s="4"/>
      <c r="B87" s="4"/>
      <c r="C87" s="4"/>
      <c r="D87" s="7"/>
      <c r="E87" s="4"/>
      <c r="F87"/>
      <c r="G87" s="4"/>
      <c r="H87" s="6" t="s">
        <v>259</v>
      </c>
      <c r="I87" s="6"/>
      <c r="J87" s="4"/>
      <c r="K87" s="6"/>
    </row>
    <row r="88" spans="1:11" ht="18" customHeight="1">
      <c r="A88" s="4"/>
      <c r="B88" s="4"/>
      <c r="C88" s="4"/>
      <c r="D88" s="7"/>
      <c r="E88" s="4"/>
      <c r="F88"/>
      <c r="G88" s="4"/>
      <c r="H88" s="6" t="s">
        <v>260</v>
      </c>
      <c r="I88" s="6"/>
      <c r="J88" s="4"/>
      <c r="K88" s="6"/>
    </row>
    <row r="89" spans="1:11" ht="18" customHeight="1">
      <c r="A89" s="4"/>
      <c r="B89" s="4"/>
      <c r="C89" s="4"/>
      <c r="D89" s="7"/>
      <c r="E89" s="4"/>
      <c r="F89"/>
      <c r="G89" s="4"/>
      <c r="H89" s="6" t="s">
        <v>261</v>
      </c>
      <c r="I89" s="6"/>
      <c r="J89" s="4"/>
      <c r="K89" s="6"/>
    </row>
    <row r="90" spans="1:11" ht="19" customHeight="1">
      <c r="A90" s="4"/>
      <c r="B90" s="4"/>
      <c r="C90" s="4"/>
      <c r="D90" s="7"/>
      <c r="E90" s="4"/>
      <c r="F90"/>
      <c r="G90" s="4"/>
      <c r="H90" s="6" t="s">
        <v>262</v>
      </c>
      <c r="I90" s="6"/>
      <c r="J90" s="4"/>
      <c r="K90" s="6"/>
    </row>
    <row r="91" spans="1:11" s="1" customFormat="1" customHeight="1">
      <c r="A91" s="3" t="s">
        <v>263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54.4" customHeight="1">
      <c r="A92" s="4" t="s">
        <v>264</v>
      </c>
      <c r="B92" s="4"/>
      <c r="C92" s="4"/>
      <c r="D92" s="5" t="s">
        <v>265</v>
      </c>
      <c r="E92" s="4"/>
      <c r="F92" t="s">
        <v>266</v>
      </c>
      <c r="G92" s="4"/>
      <c r="H92" s="6" t="s">
        <v>267</v>
      </c>
      <c r="I92" s="6" t="s">
        <v>268</v>
      </c>
      <c r="J92" s="4"/>
      <c r="K92" s="6">
        <f>IF(J92&gt;0,PRODUCT(20700,J92),"")</f>
      </c>
    </row>
    <row r="93" spans="1:11" s="1" customFormat="1" customHeight="1">
      <c r="A93" s="3" t="s">
        <v>269</v>
      </c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s="1" customFormat="1" customHeight="1">
      <c r="A94" s="3" t="s">
        <v>270</v>
      </c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45.5" customHeight="1">
      <c r="A95" s="4" t="s">
        <v>271</v>
      </c>
      <c r="B95" s="4" t="s">
        <v>272</v>
      </c>
      <c r="C95" s="4"/>
      <c r="D95" s="5" t="s">
        <v>273</v>
      </c>
      <c r="E95" s="4" t="s">
        <v>274</v>
      </c>
      <c r="F95" t="s">
        <v>275</v>
      </c>
      <c r="G95" s="4"/>
      <c r="H95" s="6" t="s">
        <v>276</v>
      </c>
      <c r="I95" s="6" t="s">
        <v>277</v>
      </c>
      <c r="J95" s="4"/>
      <c r="K95" s="6">
        <f>IF(J95&gt;0,PRODUCT(580,J95),"")</f>
      </c>
    </row>
    <row r="96" spans="1:11" ht="45.5" customHeight="1">
      <c r="A96" s="4"/>
      <c r="B96" s="4"/>
      <c r="C96" s="4"/>
      <c r="D96" s="7"/>
      <c r="E96" s="4"/>
      <c r="F96"/>
      <c r="G96" s="4"/>
      <c r="H96" s="6" t="s">
        <v>278</v>
      </c>
      <c r="I96" s="6" t="s">
        <v>279</v>
      </c>
      <c r="J96" s="4"/>
      <c r="K96" s="6">
        <f>IF(J96&gt;0,PRODUCT(580,J96),"")</f>
      </c>
    </row>
    <row r="97" spans="1:11" ht="91" customHeight="1">
      <c r="A97" s="4" t="s">
        <v>280</v>
      </c>
      <c r="B97" s="4" t="s">
        <v>281</v>
      </c>
      <c r="C97" s="4"/>
      <c r="D97" s="5" t="s">
        <v>282</v>
      </c>
      <c r="E97" s="4" t="s">
        <v>283</v>
      </c>
      <c r="F97" t="s">
        <v>284</v>
      </c>
      <c r="G97" s="4"/>
      <c r="H97" s="6" t="s">
        <v>285</v>
      </c>
      <c r="I97" s="6" t="s">
        <v>286</v>
      </c>
      <c r="J97" s="4"/>
      <c r="K97" s="6">
        <f>IF(J97&gt;0,IF(AND(J97&gt;=1,J97&lt;=1),PRODUCT(880,J97),IF(AND(J97&gt;=2,J97&lt;=3),PRODUCT(870,J97),IF(AND(J97&gt;=4,J97&lt;=9),PRODUCT(860,J97),IF(AND(J97&gt;=10,J97&lt;=29),PRODUCT(830,J97),IF(J97&gt;=30,PRODUCT(760,J97),""))))),"")</f>
      </c>
    </row>
    <row r="98" spans="1:11" s="1" customFormat="1" customHeight="1">
      <c r="A98" s="3" t="s">
        <v>287</v>
      </c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45.5" customHeight="1">
      <c r="A99" s="4" t="s">
        <v>288</v>
      </c>
      <c r="B99" s="4" t="s">
        <v>289</v>
      </c>
      <c r="C99" s="4"/>
      <c r="D99" s="5" t="s">
        <v>290</v>
      </c>
      <c r="E99" s="4" t="s">
        <v>291</v>
      </c>
      <c r="F99" t="s">
        <v>292</v>
      </c>
      <c r="G99" s="4"/>
      <c r="H99" s="6" t="s">
        <v>293</v>
      </c>
      <c r="I99" s="6" t="s">
        <v>294</v>
      </c>
      <c r="J99" s="4"/>
      <c r="K99" s="6">
        <f>IF(J99&gt;0,IF(AND(J99&gt;=1,J99&lt;=1),PRODUCT(2640,J99),IF(AND(J99&gt;=2,J99&lt;=2),PRODUCT(2610,J99),IF(AND(J99&gt;=3,J99&lt;=4),PRODUCT(2590,J99),IF(AND(J99&gt;=5,J99&lt;=9),PRODUCT(2570,J99),IF(AND(J99&gt;=10,J99&lt;=19),PRODUCT(2500,J99),IF(J99&gt;=20,PRODUCT(2370,J99),"")))))),"")</f>
      </c>
    </row>
    <row r="100" spans="1:11" ht="45.5" customHeight="1">
      <c r="A100" s="4"/>
      <c r="B100" s="4"/>
      <c r="C100" s="4"/>
      <c r="D100" s="7"/>
      <c r="E100" s="4"/>
      <c r="F100"/>
      <c r="G100" s="4"/>
      <c r="H100" s="6" t="s">
        <v>295</v>
      </c>
      <c r="I100" s="6" t="s">
        <v>296</v>
      </c>
      <c r="J100" s="4"/>
      <c r="K100" s="6">
        <f>IF(J100&gt;0,PRODUCT(2640,J100),"")</f>
      </c>
    </row>
    <row r="101" spans="1:11" s="1" customFormat="1" customHeight="1">
      <c r="A101" s="3" t="s">
        <v>297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58" customHeight="1">
      <c r="A102" s="4" t="s">
        <v>298</v>
      </c>
      <c r="B102" s="4"/>
      <c r="C102" s="4"/>
      <c r="D102" s="5" t="s">
        <v>299</v>
      </c>
      <c r="E102" s="4"/>
      <c r="F102"/>
      <c r="G102" s="4"/>
      <c r="H102" s="6" t="s">
        <v>300</v>
      </c>
      <c r="I102" s="6" t="s">
        <v>301</v>
      </c>
      <c r="J102" s="4"/>
      <c r="K102" s="6">
        <f>IF(J102&gt;0,PRODUCT(200,J102),"")</f>
      </c>
    </row>
    <row r="103" spans="1:11" ht="56.8" customHeight="1">
      <c r="A103" s="4" t="s">
        <v>302</v>
      </c>
      <c r="B103" s="4"/>
      <c r="C103" s="4"/>
      <c r="D103" s="5" t="s">
        <v>303</v>
      </c>
      <c r="E103" s="4"/>
      <c r="F103"/>
      <c r="G103" s="4"/>
      <c r="H103" s="6" t="s">
        <v>304</v>
      </c>
      <c r="I103" s="6" t="s">
        <v>305</v>
      </c>
      <c r="J103" s="4"/>
      <c r="K103" s="6">
        <f>IF(J103&gt;0,PRODUCT(400,J103),"")</f>
      </c>
    </row>
    <row r="104" spans="1:11" s="1" customFormat="1" customHeight="1">
      <c r="A104" s="3" t="s">
        <v>306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45.5" customHeight="1">
      <c r="A105" s="4" t="s">
        <v>307</v>
      </c>
      <c r="B105" s="4" t="s">
        <v>308</v>
      </c>
      <c r="C105" s="4"/>
      <c r="D105" s="5" t="s">
        <v>309</v>
      </c>
      <c r="E105" s="4"/>
      <c r="F105" t="s">
        <v>310</v>
      </c>
      <c r="G105" s="4"/>
      <c r="H105" s="6"/>
      <c r="I105" s="6" t="s">
        <v>311</v>
      </c>
      <c r="J105" s="4"/>
      <c r="K105" s="6">
        <f>IF(J105&gt;0,PRODUCT(190,J105),"")</f>
      </c>
    </row>
    <row r="106" spans="1:11" ht="45.5" customHeight="1">
      <c r="A106" s="4"/>
      <c r="B106" s="4"/>
      <c r="C106" s="4"/>
      <c r="D106" s="7"/>
      <c r="E106" s="4"/>
      <c r="F106"/>
      <c r="G106" s="4"/>
      <c r="H106" s="6"/>
      <c r="I106" s="6" t="s">
        <v>312</v>
      </c>
      <c r="J106" s="4"/>
      <c r="K106" s="6">
        <f>IF(J106&gt;0,PRODUCT(750,J106),"")</f>
      </c>
    </row>
    <row r="107" spans="1:11" ht="45.5" customHeight="1">
      <c r="A107" s="4" t="s">
        <v>313</v>
      </c>
      <c r="B107" s="4" t="s">
        <v>314</v>
      </c>
      <c r="C107" s="4"/>
      <c r="D107" s="5" t="s">
        <v>315</v>
      </c>
      <c r="E107" s="4"/>
      <c r="F107" t="s">
        <v>316</v>
      </c>
      <c r="G107" s="4"/>
      <c r="H107" s="6"/>
      <c r="I107" s="6" t="s">
        <v>317</v>
      </c>
      <c r="J107" s="4"/>
      <c r="K107" s="6">
        <f>IF(J107&gt;0,PRODUCT(140,J107),"")</f>
      </c>
    </row>
    <row r="108" spans="1:11" ht="45.5" customHeight="1">
      <c r="A108" s="4"/>
      <c r="B108" s="4"/>
      <c r="C108" s="4"/>
      <c r="D108" s="7"/>
      <c r="E108" s="4"/>
      <c r="F108"/>
      <c r="G108" s="4"/>
      <c r="H108" s="6"/>
      <c r="I108" s="6" t="s">
        <v>318</v>
      </c>
      <c r="J108" s="4"/>
      <c r="K108" s="6">
        <f>IF(J108&gt;0,PRODUCT(500,J108),"")</f>
      </c>
    </row>
    <row r="109" spans="1:11" s="8" customFormat="1" customHeight="1">
      <c r="A109" s="9">
        <f>CONCATENATE("Общая сумма: ",SUM(K2:K45)," руб.")</f>
      </c>
      <c r="B109" s="9"/>
      <c r="C109" s="9"/>
      <c r="D109" s="9"/>
      <c r="E109" s="9"/>
      <c r="F109" s="9"/>
      <c r="G109" s="9"/>
      <c r="H109" s="9"/>
      <c r="I109" s="9"/>
      <c r="J109" s="9"/>
      <c r="K109" s="9"/>
    </row>
  </sheetData>
  <sheetProtection formatCells="0" formatColumns="0" formatRows="0" insertColumns="0" insertRows="0" insertHyperlinks="0" deleteColumns="0" deleteRows="0" sort="0" autoFilter="0" pivotTables="0"/>
  <mergeCells count="152">
    <mergeCell ref="A1:K1"/>
    <mergeCell ref="A3:K3"/>
    <mergeCell ref="A4:A5"/>
    <mergeCell ref="B4:B5"/>
    <mergeCell ref="C4:C5"/>
    <mergeCell ref="D4:D5"/>
    <mergeCell ref="E4:E5"/>
    <mergeCell ref="F4:F5"/>
    <mergeCell ref="A6:A9"/>
    <mergeCell ref="B6:B9"/>
    <mergeCell ref="C6:C9"/>
    <mergeCell ref="D6:D9"/>
    <mergeCell ref="E6:E9"/>
    <mergeCell ref="F6:F9"/>
    <mergeCell ref="A10:A13"/>
    <mergeCell ref="B10:B13"/>
    <mergeCell ref="C10:C13"/>
    <mergeCell ref="D10:D13"/>
    <mergeCell ref="E10:E13"/>
    <mergeCell ref="F10:F13"/>
    <mergeCell ref="A14:A21"/>
    <mergeCell ref="B14:B21"/>
    <mergeCell ref="C14:C21"/>
    <mergeCell ref="D14:D21"/>
    <mergeCell ref="E14:E21"/>
    <mergeCell ref="F14:F21"/>
    <mergeCell ref="A22:K22"/>
    <mergeCell ref="A23:K23"/>
    <mergeCell ref="A25:A26"/>
    <mergeCell ref="B25:B26"/>
    <mergeCell ref="C25:C26"/>
    <mergeCell ref="D25:D26"/>
    <mergeCell ref="E25:E26"/>
    <mergeCell ref="F25:F26"/>
    <mergeCell ref="A27:A30"/>
    <mergeCell ref="B27:B30"/>
    <mergeCell ref="C27:C30"/>
    <mergeCell ref="D27:D30"/>
    <mergeCell ref="E27:E30"/>
    <mergeCell ref="F27:F30"/>
    <mergeCell ref="A31:A35"/>
    <mergeCell ref="B31:B35"/>
    <mergeCell ref="C31:C35"/>
    <mergeCell ref="D31:D35"/>
    <mergeCell ref="E31:E35"/>
    <mergeCell ref="F31:F35"/>
    <mergeCell ref="A36:K36"/>
    <mergeCell ref="A37:A38"/>
    <mergeCell ref="B37:B38"/>
    <mergeCell ref="C37:C38"/>
    <mergeCell ref="D37:D38"/>
    <mergeCell ref="E37:E38"/>
    <mergeCell ref="F37:F38"/>
    <mergeCell ref="A39:A43"/>
    <mergeCell ref="B39:B43"/>
    <mergeCell ref="C39:C43"/>
    <mergeCell ref="D39:D43"/>
    <mergeCell ref="E39:E43"/>
    <mergeCell ref="F39:F43"/>
    <mergeCell ref="A44:A47"/>
    <mergeCell ref="B44:B47"/>
    <mergeCell ref="C44:C47"/>
    <mergeCell ref="D44:D47"/>
    <mergeCell ref="E44:E47"/>
    <mergeCell ref="F44:F47"/>
    <mergeCell ref="A48:A50"/>
    <mergeCell ref="B48:B50"/>
    <mergeCell ref="C48:C50"/>
    <mergeCell ref="D48:D50"/>
    <mergeCell ref="E48:E50"/>
    <mergeCell ref="F48:F50"/>
    <mergeCell ref="A51:K51"/>
    <mergeCell ref="A52:A55"/>
    <mergeCell ref="B52:B55"/>
    <mergeCell ref="C52:C55"/>
    <mergeCell ref="D52:D55"/>
    <mergeCell ref="E52:E55"/>
    <mergeCell ref="F52:F55"/>
    <mergeCell ref="A56:A59"/>
    <mergeCell ref="B56:B59"/>
    <mergeCell ref="C56:C59"/>
    <mergeCell ref="D56:D59"/>
    <mergeCell ref="E56:E59"/>
    <mergeCell ref="F56:F59"/>
    <mergeCell ref="A60:A64"/>
    <mergeCell ref="B60:B64"/>
    <mergeCell ref="C60:C64"/>
    <mergeCell ref="D60:D64"/>
    <mergeCell ref="E60:E64"/>
    <mergeCell ref="F60:F64"/>
    <mergeCell ref="A65:A68"/>
    <mergeCell ref="B65:B68"/>
    <mergeCell ref="C65:C68"/>
    <mergeCell ref="D65:D68"/>
    <mergeCell ref="E65:E68"/>
    <mergeCell ref="F65:F68"/>
    <mergeCell ref="A70:K70"/>
    <mergeCell ref="A72:A75"/>
    <mergeCell ref="B72:B75"/>
    <mergeCell ref="C72:C75"/>
    <mergeCell ref="D72:D75"/>
    <mergeCell ref="E72:E75"/>
    <mergeCell ref="F72:F75"/>
    <mergeCell ref="A76:A79"/>
    <mergeCell ref="B76:B79"/>
    <mergeCell ref="C76:C79"/>
    <mergeCell ref="D76:D79"/>
    <mergeCell ref="E76:E79"/>
    <mergeCell ref="F76:F79"/>
    <mergeCell ref="A81:A85"/>
    <mergeCell ref="B81:B85"/>
    <mergeCell ref="C81:C85"/>
    <mergeCell ref="D81:D85"/>
    <mergeCell ref="E81:E85"/>
    <mergeCell ref="F81:F85"/>
    <mergeCell ref="A86:A90"/>
    <mergeCell ref="B86:B90"/>
    <mergeCell ref="C86:C90"/>
    <mergeCell ref="D86:D90"/>
    <mergeCell ref="E86:E90"/>
    <mergeCell ref="F86:F90"/>
    <mergeCell ref="A91:K91"/>
    <mergeCell ref="A93:K93"/>
    <mergeCell ref="A94:K94"/>
    <mergeCell ref="A95:A96"/>
    <mergeCell ref="B95:B96"/>
    <mergeCell ref="C95:C96"/>
    <mergeCell ref="D95:D96"/>
    <mergeCell ref="E95:E96"/>
    <mergeCell ref="F95:F96"/>
    <mergeCell ref="A98:K98"/>
    <mergeCell ref="A99:A100"/>
    <mergeCell ref="B99:B100"/>
    <mergeCell ref="C99:C100"/>
    <mergeCell ref="D99:D100"/>
    <mergeCell ref="E99:E100"/>
    <mergeCell ref="F99:F100"/>
    <mergeCell ref="A101:K101"/>
    <mergeCell ref="A104:K104"/>
    <mergeCell ref="A105:A106"/>
    <mergeCell ref="B105:B106"/>
    <mergeCell ref="C105:C106"/>
    <mergeCell ref="D105:D106"/>
    <mergeCell ref="E105:E106"/>
    <mergeCell ref="F105:F106"/>
    <mergeCell ref="A107:A108"/>
    <mergeCell ref="B107:B108"/>
    <mergeCell ref="C107:C108"/>
    <mergeCell ref="D107:D108"/>
    <mergeCell ref="E107:E108"/>
    <mergeCell ref="F107:F108"/>
    <mergeCell ref="A109:K109"/>
  </mergeCells>
  <hyperlinks>
    <hyperlink ref="D4" r:id="rId2"/>
    <hyperlink ref="D6" r:id="rId3"/>
    <hyperlink ref="D10" r:id="rId4"/>
    <hyperlink ref="D14" r:id="rId5"/>
    <hyperlink ref="D24" r:id="rId6"/>
    <hyperlink ref="D25" r:id="rId7"/>
    <hyperlink ref="D27" r:id="rId8"/>
    <hyperlink ref="D31" r:id="rId9"/>
    <hyperlink ref="D37" r:id="rId10"/>
    <hyperlink ref="D39" r:id="rId11"/>
    <hyperlink ref="D44" r:id="rId12"/>
    <hyperlink ref="D48" r:id="rId13"/>
    <hyperlink ref="D52" r:id="rId14"/>
    <hyperlink ref="D56" r:id="rId15"/>
    <hyperlink ref="D60" r:id="rId16"/>
    <hyperlink ref="D65" r:id="rId17"/>
    <hyperlink ref="D69" r:id="rId18"/>
    <hyperlink ref="D71" r:id="rId19"/>
    <hyperlink ref="D72" r:id="rId20"/>
    <hyperlink ref="D76" r:id="rId21"/>
    <hyperlink ref="D80" r:id="rId22"/>
    <hyperlink ref="D81" r:id="rId23"/>
    <hyperlink ref="D86" r:id="rId24"/>
    <hyperlink ref="D92" r:id="rId25"/>
    <hyperlink ref="D95" r:id="rId26"/>
    <hyperlink ref="D97" r:id="rId27"/>
    <hyperlink ref="D99" r:id="rId28"/>
    <hyperlink ref="D102" r:id="rId29"/>
    <hyperlink ref="D103" r:id="rId30"/>
    <hyperlink ref="D105" r:id="rId31"/>
    <hyperlink ref="D107" r:id="rId32"/>
  </hyperlinks>
  <pageMargins left="0.7" right="0.7" top="0.75" bottom="0.75" header="0.3" footer="0.3"/>
  <pageSetup orientation="portrait"/>
  <headerFooter alignWithMargins="0"/>
  <ignoredErrors>
    <ignoredError sqref="A1:K10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Каталог</vt:lpstr>
    </vt:vector>
  </TitlesOfParts>
  <Company>ООО "ИТ"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title>ФудДекор</dc:title>
  <dc:subject>Прайс лист</dc:subject>
  <cp:lastModifiedBy/>
  <dcterms:created xsi:type="dcterms:W3CDTF">2022-08-02T09:00:05Z</dcterms:created>
  <dcterms:modified xsi:type="dcterms:W3CDTF">2022-08-02T09:00:05Z</dcterms:modified>
</cp:coreProperties>
</file>